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7980"/>
  </bookViews>
  <sheets>
    <sheet name="Sheet1" sheetId="1" r:id="rId1"/>
    <sheet name="Sheet2" sheetId="2" r:id="rId2"/>
    <sheet name="Sheet3" sheetId="5" r:id="rId3"/>
  </sheets>
  <calcPr calcId="162913"/>
</workbook>
</file>

<file path=xl/calcChain.xml><?xml version="1.0" encoding="utf-8"?>
<calcChain xmlns="http://schemas.openxmlformats.org/spreadsheetml/2006/main">
  <c r="C37" i="1" l="1"/>
  <c r="F42" i="1"/>
  <c r="C40" i="1"/>
  <c r="C39" i="1"/>
  <c r="C38" i="1"/>
  <c r="C36" i="1"/>
  <c r="C35" i="1"/>
  <c r="F9" i="1"/>
  <c r="F26" i="1"/>
  <c r="C23" i="1"/>
  <c r="C22" i="1"/>
  <c r="C21" i="1"/>
  <c r="C20" i="1"/>
  <c r="C19" i="1"/>
  <c r="C25" i="1"/>
  <c r="C24" i="1"/>
  <c r="F16" i="2"/>
  <c r="C2" i="1"/>
  <c r="C6" i="1"/>
  <c r="C5" i="1"/>
  <c r="C4" i="1"/>
  <c r="C3" i="1"/>
  <c r="G11" i="2"/>
  <c r="F11" i="2"/>
  <c r="F14" i="2" s="1"/>
  <c r="F15" i="2" s="1"/>
  <c r="C14" i="2"/>
  <c r="G14" i="2"/>
  <c r="G15" i="2" s="1"/>
  <c r="C8" i="2"/>
  <c r="C42" i="1" l="1"/>
  <c r="C26" i="1"/>
  <c r="C9" i="1"/>
</calcChain>
</file>

<file path=xl/sharedStrings.xml><?xml version="1.0" encoding="utf-8"?>
<sst xmlns="http://schemas.openxmlformats.org/spreadsheetml/2006/main" count="78" uniqueCount="48">
  <si>
    <t xml:space="preserve">Incoming Visual Inspection </t>
  </si>
  <si>
    <t>Bush Flaring</t>
  </si>
  <si>
    <t>Mandrill Passing</t>
  </si>
  <si>
    <t>Pin Passing</t>
  </si>
  <si>
    <t>Rivetting</t>
  </si>
  <si>
    <t>Assembly LH Top &amp; Bottom</t>
  </si>
  <si>
    <t>Assembly RH Top &amp; Bottom</t>
  </si>
  <si>
    <t>Takt Time Calculation</t>
  </si>
  <si>
    <t>Total No. of working days in a year</t>
  </si>
  <si>
    <t>Holiday (weekly+ compulsory )e.g. (52+8)</t>
  </si>
  <si>
    <t>plant shutdown for maintainence</t>
  </si>
  <si>
    <t>no. of days available</t>
  </si>
  <si>
    <t>Share of Business</t>
  </si>
  <si>
    <t>part validity</t>
  </si>
  <si>
    <t xml:space="preserve">Daily customer Requirement </t>
  </si>
  <si>
    <t>TOTAL</t>
  </si>
  <si>
    <t xml:space="preserve">Working shift </t>
  </si>
  <si>
    <t>total time available in minutes</t>
  </si>
  <si>
    <t xml:space="preserve">less </t>
  </si>
  <si>
    <t>tea time</t>
  </si>
  <si>
    <t>lunch/ dinner time</t>
  </si>
  <si>
    <t>any other time(meeting, )</t>
  </si>
  <si>
    <t xml:space="preserve">snack </t>
  </si>
  <si>
    <t xml:space="preserve">net available time </t>
  </si>
  <si>
    <t>time available</t>
  </si>
  <si>
    <t>total time available per day</t>
  </si>
  <si>
    <t>1st</t>
  </si>
  <si>
    <t>2nd</t>
  </si>
  <si>
    <t>Sr No.</t>
  </si>
  <si>
    <t xml:space="preserve"> </t>
  </si>
  <si>
    <t>Days</t>
  </si>
  <si>
    <t xml:space="preserve">  </t>
  </si>
  <si>
    <t>Sr. No.</t>
  </si>
  <si>
    <t>Operations</t>
  </si>
  <si>
    <t>Time per operation</t>
  </si>
  <si>
    <t>Average</t>
  </si>
  <si>
    <t>Takt Time</t>
  </si>
  <si>
    <t>SPD</t>
  </si>
  <si>
    <t>Total Requirement</t>
  </si>
  <si>
    <t>Internal  Rej 0.5%)</t>
  </si>
  <si>
    <t>Manpower</t>
  </si>
  <si>
    <t>Average Cycle Time</t>
  </si>
  <si>
    <t>557/day</t>
  </si>
  <si>
    <t>process efficiency (92.50%)</t>
  </si>
  <si>
    <t>Total Manpower</t>
  </si>
  <si>
    <t>Mandrill Passing &amp; Pin Passing</t>
  </si>
  <si>
    <t>Takt Time 67 Sec</t>
  </si>
  <si>
    <t>www.chools.in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</si>
</sst>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Times New Roman"/>
    </font>
    <font>
      <b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00B050"/>
      <name val="Times New Roman"/>
      <family val="1"/>
    </font>
    <font>
      <b/>
      <u/>
      <sz val="14"/>
      <color rgb="FF0070C0"/>
      <name val="Times New Roman"/>
      <family val="1"/>
    </font>
    <font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0" fontId="1" fillId="0" borderId="0" xfId="0" applyNumberFormat="1" applyFont="1" applyAlignment="1">
      <alignment horizontal="center"/>
    </xf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1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Border="1"/>
    <xf numFmtId="1" fontId="3" fillId="0" borderId="0" xfId="0" applyNumberFormat="1" applyFont="1" applyBorder="1"/>
    <xf numFmtId="1" fontId="1" fillId="0" borderId="0" xfId="0" applyNumberFormat="1" applyFont="1" applyAlignment="1">
      <alignment horizontal="center"/>
    </xf>
    <xf numFmtId="0" fontId="4" fillId="0" borderId="0" xfId="0" applyFont="1"/>
    <xf numFmtId="1" fontId="4" fillId="0" borderId="0" xfId="0" applyNumberFormat="1" applyFont="1"/>
    <xf numFmtId="1" fontId="5" fillId="0" borderId="0" xfId="0" applyNumberFormat="1" applyFont="1"/>
    <xf numFmtId="1" fontId="6" fillId="0" borderId="0" xfId="0" applyNumberFormat="1" applyFont="1"/>
    <xf numFmtId="1" fontId="3" fillId="0" borderId="0" xfId="0" applyNumberFormat="1" applyFont="1"/>
    <xf numFmtId="1" fontId="7" fillId="0" borderId="0" xfId="0" applyNumberFormat="1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1"/>
    <xf numFmtId="1" fontId="9" fillId="0" borderId="0" xfId="1" applyNumberFormat="1"/>
    <xf numFmtId="0" fontId="0" fillId="0" borderId="0" xfId="0" applyAlignment="1">
      <alignment horizontal="center"/>
    </xf>
    <xf numFmtId="0" fontId="10" fillId="0" borderId="0" xfId="1" applyFont="1"/>
  </cellXfs>
  <cellStyles count="2">
    <cellStyle name="Hyperlink" xfId="1" builtinId="8"/>
    <cellStyle name="Normal" xfId="0" builtinId="0"/>
  </cellStyles>
  <dxfs count="26">
    <dxf>
      <alignment horizontal="center" vertical="bottom" textRotation="0" wrapText="0" indent="0" justifyLastLine="0" shrinkToFit="0" readingOrder="0"/>
    </dxf>
    <dxf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81372222838336E-2"/>
          <c:y val="5.8342493262167741E-2"/>
          <c:w val="0.90277974936231553"/>
          <c:h val="0.753647152801553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</c:spPr>
          <c:invertIfNegative val="0"/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0-0E03-4DF3-9A4B-EADE479D7CF2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0E03-4DF3-9A4B-EADE479D7CF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Sheet1!$B$2:$B$8</c:f>
              <c:strCache>
                <c:ptCount val="7"/>
                <c:pt idx="0">
                  <c:v>Incoming Visual Inspection </c:v>
                </c:pt>
                <c:pt idx="1">
                  <c:v>Bush Flaring</c:v>
                </c:pt>
                <c:pt idx="2">
                  <c:v>Mandrill Passing</c:v>
                </c:pt>
                <c:pt idx="3">
                  <c:v>Pin Passing</c:v>
                </c:pt>
                <c:pt idx="4">
                  <c:v>Rivetting</c:v>
                </c:pt>
                <c:pt idx="5">
                  <c:v>Assembly LH Top &amp; Bottom</c:v>
                </c:pt>
                <c:pt idx="6">
                  <c:v>Assembly RH Top &amp; Bottom</c:v>
                </c:pt>
              </c:strCache>
            </c:strRef>
          </c:cat>
          <c:val>
            <c:numRef>
              <c:f>Sheet1!$C$2:$C$8</c:f>
              <c:numCache>
                <c:formatCode>0</c:formatCode>
                <c:ptCount val="7"/>
                <c:pt idx="0">
                  <c:v>60.8</c:v>
                </c:pt>
                <c:pt idx="1">
                  <c:v>54.4</c:v>
                </c:pt>
                <c:pt idx="2">
                  <c:v>18.399999999999999</c:v>
                </c:pt>
                <c:pt idx="3">
                  <c:v>15.2</c:v>
                </c:pt>
                <c:pt idx="4">
                  <c:v>42.68</c:v>
                </c:pt>
                <c:pt idx="5">
                  <c:v>97</c:v>
                </c:pt>
                <c:pt idx="6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03-4DF3-9A4B-EADE479D7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07840"/>
        <c:axId val="66709376"/>
      </c:barChart>
      <c:lineChart>
        <c:grouping val="standard"/>
        <c:varyColors val="0"/>
        <c:ser>
          <c:idx val="1"/>
          <c:order val="1"/>
          <c:marker>
            <c:symbol val="none"/>
          </c:marker>
          <c:cat>
            <c:strRef>
              <c:f>Sheet1!$B$2:$B$8</c:f>
              <c:strCache>
                <c:ptCount val="7"/>
                <c:pt idx="0">
                  <c:v>Incoming Visual Inspection </c:v>
                </c:pt>
                <c:pt idx="1">
                  <c:v>Bush Flaring</c:v>
                </c:pt>
                <c:pt idx="2">
                  <c:v>Mandrill Passing</c:v>
                </c:pt>
                <c:pt idx="3">
                  <c:v>Pin Passing</c:v>
                </c:pt>
                <c:pt idx="4">
                  <c:v>Rivetting</c:v>
                </c:pt>
                <c:pt idx="5">
                  <c:v>Assembly LH Top &amp; Bottom</c:v>
                </c:pt>
                <c:pt idx="6">
                  <c:v>Assembly RH Top &amp; Bottom</c:v>
                </c:pt>
              </c:strCache>
            </c:strRef>
          </c:cat>
          <c:val>
            <c:numRef>
              <c:f>Sheet1!$D$2:$D$8</c:f>
              <c:numCache>
                <c:formatCode>General</c:formatCode>
                <c:ptCount val="7"/>
                <c:pt idx="0">
                  <c:v>57</c:v>
                </c:pt>
                <c:pt idx="1">
                  <c:v>57</c:v>
                </c:pt>
                <c:pt idx="2">
                  <c:v>57</c:v>
                </c:pt>
                <c:pt idx="3">
                  <c:v>57</c:v>
                </c:pt>
                <c:pt idx="4">
                  <c:v>57</c:v>
                </c:pt>
                <c:pt idx="5">
                  <c:v>57</c:v>
                </c:pt>
                <c:pt idx="6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03-4DF3-9A4B-EADE479D7CF2}"/>
            </c:ext>
          </c:extLst>
        </c:ser>
        <c:ser>
          <c:idx val="2"/>
          <c:order val="2"/>
          <c:marker>
            <c:symbol val="none"/>
          </c:marker>
          <c:cat>
            <c:strRef>
              <c:f>Sheet1!$B$2:$B$8</c:f>
              <c:strCache>
                <c:ptCount val="7"/>
                <c:pt idx="0">
                  <c:v>Incoming Visual Inspection </c:v>
                </c:pt>
                <c:pt idx="1">
                  <c:v>Bush Flaring</c:v>
                </c:pt>
                <c:pt idx="2">
                  <c:v>Mandrill Passing</c:v>
                </c:pt>
                <c:pt idx="3">
                  <c:v>Pin Passing</c:v>
                </c:pt>
                <c:pt idx="4">
                  <c:v>Rivetting</c:v>
                </c:pt>
                <c:pt idx="5">
                  <c:v>Assembly LH Top &amp; Bottom</c:v>
                </c:pt>
                <c:pt idx="6">
                  <c:v>Assembly RH Top &amp; Bottom</c:v>
                </c:pt>
              </c:strCache>
            </c:strRef>
          </c:cat>
          <c:val>
            <c:numRef>
              <c:f>Sheet1!$E$2:$E$8</c:f>
              <c:numCache>
                <c:formatCode>General</c:formatCode>
                <c:ptCount val="7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67</c:v>
                </c:pt>
                <c:pt idx="5">
                  <c:v>67</c:v>
                </c:pt>
                <c:pt idx="6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03-4DF3-9A4B-EADE479D7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07840"/>
        <c:axId val="66709376"/>
      </c:lineChart>
      <c:catAx>
        <c:axId val="66707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709376"/>
        <c:crosses val="autoZero"/>
        <c:auto val="1"/>
        <c:lblAlgn val="ctr"/>
        <c:lblOffset val="100"/>
        <c:noMultiLvlLbl val="0"/>
      </c:catAx>
      <c:valAx>
        <c:axId val="6670937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6707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12358138331297E-2"/>
          <c:y val="5.471927422115714E-2"/>
          <c:w val="0.90277974936231553"/>
          <c:h val="0.75364715280155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Sheet1!$B$19:$B$25</c:f>
              <c:strCache>
                <c:ptCount val="7"/>
                <c:pt idx="0">
                  <c:v>Incoming Visual Inspection </c:v>
                </c:pt>
                <c:pt idx="1">
                  <c:v>Bush Flaring</c:v>
                </c:pt>
                <c:pt idx="2">
                  <c:v>Mandrill Passing</c:v>
                </c:pt>
                <c:pt idx="3">
                  <c:v>Pin Passing</c:v>
                </c:pt>
                <c:pt idx="4">
                  <c:v>Rivetting</c:v>
                </c:pt>
                <c:pt idx="5">
                  <c:v>Assembly LH Top &amp; Bottom</c:v>
                </c:pt>
                <c:pt idx="6">
                  <c:v>Assembly RH Top &amp; Bottom</c:v>
                </c:pt>
              </c:strCache>
            </c:strRef>
          </c:cat>
          <c:val>
            <c:numRef>
              <c:f>Sheet1!$C$19:$C$25</c:f>
              <c:numCache>
                <c:formatCode>0</c:formatCode>
                <c:ptCount val="7"/>
                <c:pt idx="0">
                  <c:v>60.8</c:v>
                </c:pt>
                <c:pt idx="1">
                  <c:v>54.4</c:v>
                </c:pt>
                <c:pt idx="2">
                  <c:v>18.399999999999999</c:v>
                </c:pt>
                <c:pt idx="3">
                  <c:v>15.2</c:v>
                </c:pt>
                <c:pt idx="4">
                  <c:v>42.68</c:v>
                </c:pt>
                <c:pt idx="5">
                  <c:v>43.2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1-48C1-B0FD-1869C1C4A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550080"/>
        <c:axId val="69551616"/>
      </c:barChart>
      <c:lineChart>
        <c:grouping val="standard"/>
        <c:varyColors val="0"/>
        <c:ser>
          <c:idx val="1"/>
          <c:order val="1"/>
          <c:marker>
            <c:symbol val="none"/>
          </c:marker>
          <c:cat>
            <c:strRef>
              <c:f>Sheet1!$B$19:$B$25</c:f>
              <c:strCache>
                <c:ptCount val="7"/>
                <c:pt idx="0">
                  <c:v>Incoming Visual Inspection </c:v>
                </c:pt>
                <c:pt idx="1">
                  <c:v>Bush Flaring</c:v>
                </c:pt>
                <c:pt idx="2">
                  <c:v>Mandrill Passing</c:v>
                </c:pt>
                <c:pt idx="3">
                  <c:v>Pin Passing</c:v>
                </c:pt>
                <c:pt idx="4">
                  <c:v>Rivetting</c:v>
                </c:pt>
                <c:pt idx="5">
                  <c:v>Assembly LH Top &amp; Bottom</c:v>
                </c:pt>
                <c:pt idx="6">
                  <c:v>Assembly RH Top &amp; Bottom</c:v>
                </c:pt>
              </c:strCache>
            </c:strRef>
          </c:cat>
          <c:val>
            <c:numRef>
              <c:f>Sheet1!$D$19:$D$25</c:f>
              <c:numCache>
                <c:formatCode>General</c:formatCode>
                <c:ptCount val="7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  <c:pt idx="5">
                  <c:v>38</c:v>
                </c:pt>
                <c:pt idx="6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1-48C1-B0FD-1869C1C4A169}"/>
            </c:ext>
          </c:extLst>
        </c:ser>
        <c:ser>
          <c:idx val="2"/>
          <c:order val="2"/>
          <c:marker>
            <c:symbol val="none"/>
          </c:marker>
          <c:cat>
            <c:strRef>
              <c:f>Sheet1!$B$19:$B$25</c:f>
              <c:strCache>
                <c:ptCount val="7"/>
                <c:pt idx="0">
                  <c:v>Incoming Visual Inspection </c:v>
                </c:pt>
                <c:pt idx="1">
                  <c:v>Bush Flaring</c:v>
                </c:pt>
                <c:pt idx="2">
                  <c:v>Mandrill Passing</c:v>
                </c:pt>
                <c:pt idx="3">
                  <c:v>Pin Passing</c:v>
                </c:pt>
                <c:pt idx="4">
                  <c:v>Rivetting</c:v>
                </c:pt>
                <c:pt idx="5">
                  <c:v>Assembly LH Top &amp; Bottom</c:v>
                </c:pt>
                <c:pt idx="6">
                  <c:v>Assembly RH Top &amp; Bottom</c:v>
                </c:pt>
              </c:strCache>
            </c:strRef>
          </c:cat>
          <c:val>
            <c:numRef>
              <c:f>Sheet1!$E$19:$E$25</c:f>
              <c:numCache>
                <c:formatCode>General</c:formatCode>
                <c:ptCount val="7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67</c:v>
                </c:pt>
                <c:pt idx="5">
                  <c:v>67</c:v>
                </c:pt>
                <c:pt idx="6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E1-48C1-B0FD-1869C1C4A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550080"/>
        <c:axId val="69551616"/>
      </c:lineChart>
      <c:catAx>
        <c:axId val="69550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9551616"/>
        <c:crosses val="autoZero"/>
        <c:auto val="1"/>
        <c:lblAlgn val="ctr"/>
        <c:lblOffset val="100"/>
        <c:noMultiLvlLbl val="0"/>
      </c:catAx>
      <c:valAx>
        <c:axId val="6955161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955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20250637684372E-2"/>
          <c:y val="5.8342462626954236E-2"/>
          <c:w val="0.90277974936231553"/>
          <c:h val="0.753647152801553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Sheet1!$B$35:$B$41</c:f>
              <c:strCache>
                <c:ptCount val="6"/>
                <c:pt idx="0">
                  <c:v>Incoming Visual Inspection </c:v>
                </c:pt>
                <c:pt idx="1">
                  <c:v>Bush Flaring</c:v>
                </c:pt>
                <c:pt idx="2">
                  <c:v>Mandrill Passing &amp; Pin Passing</c:v>
                </c:pt>
                <c:pt idx="3">
                  <c:v>Rivetting</c:v>
                </c:pt>
                <c:pt idx="4">
                  <c:v>Assembly LH Top &amp; Bottom</c:v>
                </c:pt>
                <c:pt idx="5">
                  <c:v>Assembly RH Top &amp; Bottom</c:v>
                </c:pt>
              </c:strCache>
            </c:strRef>
          </c:cat>
          <c:val>
            <c:numRef>
              <c:f>Sheet1!$C$35:$C$41</c:f>
              <c:numCache>
                <c:formatCode>0</c:formatCode>
                <c:ptCount val="7"/>
                <c:pt idx="0">
                  <c:v>60.8</c:v>
                </c:pt>
                <c:pt idx="1">
                  <c:v>54.4</c:v>
                </c:pt>
                <c:pt idx="2">
                  <c:v>34</c:v>
                </c:pt>
                <c:pt idx="3">
                  <c:v>42.68</c:v>
                </c:pt>
                <c:pt idx="4">
                  <c:v>43.2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B-4EB9-82A9-81BE840C0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581440"/>
        <c:axId val="69599616"/>
      </c:barChart>
      <c:lineChart>
        <c:grouping val="standard"/>
        <c:varyColors val="0"/>
        <c:ser>
          <c:idx val="1"/>
          <c:order val="1"/>
          <c:marker>
            <c:symbol val="none"/>
          </c:marker>
          <c:cat>
            <c:multiLvlStrRef>
              <c:f>Sheet1!$B$35:$F$40</c:f>
              <c:multiLvlStrCache>
                <c:ptCount val="6"/>
                <c:lvl>
                  <c:pt idx="0">
                    <c:v>1</c:v>
                  </c:pt>
                  <c:pt idx="1">
                    <c:v>2</c:v>
                  </c:pt>
                  <c:pt idx="2">
                    <c:v>1</c:v>
                  </c:pt>
                  <c:pt idx="3">
                    <c:v>1</c:v>
                  </c:pt>
                  <c:pt idx="4">
                    <c:v>3</c:v>
                  </c:pt>
                  <c:pt idx="5">
                    <c:v>3</c:v>
                  </c:pt>
                </c:lvl>
                <c:lvl>
                  <c:pt idx="0">
                    <c:v>67</c:v>
                  </c:pt>
                  <c:pt idx="1">
                    <c:v>67</c:v>
                  </c:pt>
                  <c:pt idx="2">
                    <c:v>67</c:v>
                  </c:pt>
                  <c:pt idx="3">
                    <c:v>67</c:v>
                  </c:pt>
                  <c:pt idx="4">
                    <c:v>67</c:v>
                  </c:pt>
                  <c:pt idx="5">
                    <c:v>67</c:v>
                  </c:pt>
                </c:lvl>
                <c:lvl>
                  <c:pt idx="0">
                    <c:v>44</c:v>
                  </c:pt>
                  <c:pt idx="1">
                    <c:v>44</c:v>
                  </c:pt>
                  <c:pt idx="2">
                    <c:v>44</c:v>
                  </c:pt>
                  <c:pt idx="3">
                    <c:v>44</c:v>
                  </c:pt>
                  <c:pt idx="4">
                    <c:v>44</c:v>
                  </c:pt>
                  <c:pt idx="5">
                    <c:v>44</c:v>
                  </c:pt>
                </c:lvl>
                <c:lvl>
                  <c:pt idx="0">
                    <c:v>61</c:v>
                  </c:pt>
                  <c:pt idx="1">
                    <c:v>54</c:v>
                  </c:pt>
                  <c:pt idx="2">
                    <c:v>34</c:v>
                  </c:pt>
                  <c:pt idx="3">
                    <c:v>43</c:v>
                  </c:pt>
                  <c:pt idx="4">
                    <c:v>43</c:v>
                  </c:pt>
                  <c:pt idx="5">
                    <c:v>28</c:v>
                  </c:pt>
                </c:lvl>
                <c:lvl>
                  <c:pt idx="0">
                    <c:v>Incoming Visual Inspection </c:v>
                  </c:pt>
                  <c:pt idx="1">
                    <c:v>Bush Flaring</c:v>
                  </c:pt>
                  <c:pt idx="2">
                    <c:v>Mandrill Passing &amp; Pin Passing</c:v>
                  </c:pt>
                  <c:pt idx="3">
                    <c:v>Rivetting</c:v>
                  </c:pt>
                  <c:pt idx="4">
                    <c:v>Assembly LH Top &amp; Bottom</c:v>
                  </c:pt>
                  <c:pt idx="5">
                    <c:v>Assembly RH Top &amp; Bottom</c:v>
                  </c:pt>
                </c:lvl>
              </c:multiLvlStrCache>
            </c:multiLvlStrRef>
          </c:cat>
          <c:val>
            <c:numRef>
              <c:f>Sheet1!$D$35:$D$41</c:f>
              <c:numCache>
                <c:formatCode>General</c:formatCode>
                <c:ptCount val="7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  <c:pt idx="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CB-4EB9-82A9-81BE840C0911}"/>
            </c:ext>
          </c:extLst>
        </c:ser>
        <c:ser>
          <c:idx val="2"/>
          <c:order val="2"/>
          <c:marker>
            <c:symbol val="none"/>
          </c:marker>
          <c:cat>
            <c:multiLvlStrRef>
              <c:f>Sheet1!$B$35:$F$40</c:f>
              <c:multiLvlStrCache>
                <c:ptCount val="6"/>
                <c:lvl>
                  <c:pt idx="0">
                    <c:v>1</c:v>
                  </c:pt>
                  <c:pt idx="1">
                    <c:v>2</c:v>
                  </c:pt>
                  <c:pt idx="2">
                    <c:v>1</c:v>
                  </c:pt>
                  <c:pt idx="3">
                    <c:v>1</c:v>
                  </c:pt>
                  <c:pt idx="4">
                    <c:v>3</c:v>
                  </c:pt>
                  <c:pt idx="5">
                    <c:v>3</c:v>
                  </c:pt>
                </c:lvl>
                <c:lvl>
                  <c:pt idx="0">
                    <c:v>67</c:v>
                  </c:pt>
                  <c:pt idx="1">
                    <c:v>67</c:v>
                  </c:pt>
                  <c:pt idx="2">
                    <c:v>67</c:v>
                  </c:pt>
                  <c:pt idx="3">
                    <c:v>67</c:v>
                  </c:pt>
                  <c:pt idx="4">
                    <c:v>67</c:v>
                  </c:pt>
                  <c:pt idx="5">
                    <c:v>67</c:v>
                  </c:pt>
                </c:lvl>
                <c:lvl>
                  <c:pt idx="0">
                    <c:v>44</c:v>
                  </c:pt>
                  <c:pt idx="1">
                    <c:v>44</c:v>
                  </c:pt>
                  <c:pt idx="2">
                    <c:v>44</c:v>
                  </c:pt>
                  <c:pt idx="3">
                    <c:v>44</c:v>
                  </c:pt>
                  <c:pt idx="4">
                    <c:v>44</c:v>
                  </c:pt>
                  <c:pt idx="5">
                    <c:v>44</c:v>
                  </c:pt>
                </c:lvl>
                <c:lvl>
                  <c:pt idx="0">
                    <c:v>61</c:v>
                  </c:pt>
                  <c:pt idx="1">
                    <c:v>54</c:v>
                  </c:pt>
                  <c:pt idx="2">
                    <c:v>34</c:v>
                  </c:pt>
                  <c:pt idx="3">
                    <c:v>43</c:v>
                  </c:pt>
                  <c:pt idx="4">
                    <c:v>43</c:v>
                  </c:pt>
                  <c:pt idx="5">
                    <c:v>28</c:v>
                  </c:pt>
                </c:lvl>
                <c:lvl>
                  <c:pt idx="0">
                    <c:v>Incoming Visual Inspection </c:v>
                  </c:pt>
                  <c:pt idx="1">
                    <c:v>Bush Flaring</c:v>
                  </c:pt>
                  <c:pt idx="2">
                    <c:v>Mandrill Passing &amp; Pin Passing</c:v>
                  </c:pt>
                  <c:pt idx="3">
                    <c:v>Rivetting</c:v>
                  </c:pt>
                  <c:pt idx="4">
                    <c:v>Assembly LH Top &amp; Bottom</c:v>
                  </c:pt>
                  <c:pt idx="5">
                    <c:v>Assembly RH Top &amp; Bottom</c:v>
                  </c:pt>
                </c:lvl>
              </c:multiLvlStrCache>
            </c:multiLvlStrRef>
          </c:cat>
          <c:val>
            <c:numRef>
              <c:f>Sheet1!$E$35:$E$41</c:f>
              <c:numCache>
                <c:formatCode>General</c:formatCode>
                <c:ptCount val="7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67</c:v>
                </c:pt>
                <c:pt idx="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CB-4EB9-82A9-81BE840C0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581440"/>
        <c:axId val="69599616"/>
      </c:lineChart>
      <c:catAx>
        <c:axId val="69581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9599616"/>
        <c:crosses val="autoZero"/>
        <c:auto val="1"/>
        <c:lblAlgn val="ctr"/>
        <c:lblOffset val="100"/>
        <c:noMultiLvlLbl val="0"/>
      </c:catAx>
      <c:valAx>
        <c:axId val="6959961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9581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317500</xdr:colOff>
      <xdr:row>0</xdr:row>
      <xdr:rowOff>266700</xdr:rowOff>
    </xdr:from>
    <xdr:to>
      <xdr:col>15</xdr:col>
      <xdr:colOff>241300</xdr:colOff>
      <xdr:row>15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266700</xdr:colOff>
      <xdr:row>2</xdr:row>
      <xdr:rowOff>0</xdr:rowOff>
    </xdr:from>
    <xdr:to>
      <xdr:col>12</xdr:col>
      <xdr:colOff>203200</xdr:colOff>
      <xdr:row>4</xdr:row>
      <xdr:rowOff>165100</xdr:rowOff>
    </xdr:to>
    <xdr:sp macro="" textlink="">
      <xdr:nvSpPr>
        <xdr:cNvPr id="3" name="Oval Callout 2"/>
        <xdr:cNvSpPr/>
      </xdr:nvSpPr>
      <xdr:spPr>
        <a:xfrm>
          <a:off x="10744200" y="482600"/>
          <a:ext cx="1155700" cy="647700"/>
        </a:xfrm>
        <a:prstGeom prst="wedgeEllipseCallout">
          <a:avLst>
            <a:gd name="adj1" fmla="val -66056"/>
            <a:gd name="adj2" fmla="val 1363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Average Cycle Time 57 Sec</a:t>
          </a:r>
        </a:p>
      </xdr:txBody>
    </xdr:sp>
    <xdr:clientData/>
  </xdr:twoCellAnchor>
  <xdr:twoCellAnchor>
    <xdr:from>
      <xdr:col>12</xdr:col>
      <xdr:colOff>393700</xdr:colOff>
      <xdr:row>1</xdr:row>
      <xdr:rowOff>0</xdr:rowOff>
    </xdr:from>
    <xdr:to>
      <xdr:col>14</xdr:col>
      <xdr:colOff>330200</xdr:colOff>
      <xdr:row>3</xdr:row>
      <xdr:rowOff>165100</xdr:rowOff>
    </xdr:to>
    <xdr:sp macro="" textlink="">
      <xdr:nvSpPr>
        <xdr:cNvPr id="4" name="Oval Callout 3"/>
        <xdr:cNvSpPr/>
      </xdr:nvSpPr>
      <xdr:spPr>
        <a:xfrm>
          <a:off x="12090400" y="241300"/>
          <a:ext cx="1155700" cy="647700"/>
        </a:xfrm>
        <a:prstGeom prst="wedgeEllipseCallout">
          <a:avLst>
            <a:gd name="adj1" fmla="val -78144"/>
            <a:gd name="adj2" fmla="val 1383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Takt</a:t>
          </a:r>
          <a:r>
            <a:rPr lang="en-US" sz="1100" baseline="0"/>
            <a:t> </a:t>
          </a:r>
          <a:r>
            <a:rPr lang="en-US" sz="1100"/>
            <a:t>Time 67</a:t>
          </a:r>
          <a:r>
            <a:rPr lang="en-US" sz="1100" baseline="0"/>
            <a:t> </a:t>
          </a:r>
          <a:r>
            <a:rPr lang="en-US" sz="1100"/>
            <a:t>Sec</a:t>
          </a:r>
        </a:p>
      </xdr:txBody>
    </xdr:sp>
    <xdr:clientData/>
  </xdr:twoCellAnchor>
  <xdr:twoCellAnchor>
    <xdr:from>
      <xdr:col>6</xdr:col>
      <xdr:colOff>355600</xdr:colOff>
      <xdr:row>17</xdr:row>
      <xdr:rowOff>50800</xdr:rowOff>
    </xdr:from>
    <xdr:to>
      <xdr:col>15</xdr:col>
      <xdr:colOff>279400</xdr:colOff>
      <xdr:row>31</xdr:row>
      <xdr:rowOff>177800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139700</xdr:colOff>
      <xdr:row>16</xdr:row>
      <xdr:rowOff>12700</xdr:rowOff>
    </xdr:from>
    <xdr:to>
      <xdr:col>16</xdr:col>
      <xdr:colOff>76200</xdr:colOff>
      <xdr:row>18</xdr:row>
      <xdr:rowOff>177800</xdr:rowOff>
    </xdr:to>
    <xdr:sp macro="" textlink="">
      <xdr:nvSpPr>
        <xdr:cNvPr id="6" name="Oval Callout 5"/>
        <xdr:cNvSpPr/>
      </xdr:nvSpPr>
      <xdr:spPr>
        <a:xfrm>
          <a:off x="13055600" y="3873500"/>
          <a:ext cx="1155700" cy="647700"/>
        </a:xfrm>
        <a:prstGeom prst="wedgeEllipseCallout">
          <a:avLst>
            <a:gd name="adj1" fmla="val -85836"/>
            <a:gd name="adj2" fmla="val 8541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Takt</a:t>
          </a:r>
          <a:r>
            <a:rPr lang="en-US" sz="1100" baseline="0"/>
            <a:t> </a:t>
          </a:r>
          <a:r>
            <a:rPr lang="en-US" sz="1100"/>
            <a:t>Time 67</a:t>
          </a:r>
          <a:r>
            <a:rPr lang="en-US" sz="1100" baseline="0"/>
            <a:t> </a:t>
          </a:r>
          <a:r>
            <a:rPr lang="en-US" sz="1100"/>
            <a:t>Sec</a:t>
          </a:r>
        </a:p>
      </xdr:txBody>
    </xdr:sp>
    <xdr:clientData/>
  </xdr:twoCellAnchor>
  <xdr:twoCellAnchor>
    <xdr:from>
      <xdr:col>10</xdr:col>
      <xdr:colOff>419100</xdr:colOff>
      <xdr:row>18</xdr:row>
      <xdr:rowOff>127000</xdr:rowOff>
    </xdr:from>
    <xdr:to>
      <xdr:col>12</xdr:col>
      <xdr:colOff>355600</xdr:colOff>
      <xdr:row>21</xdr:row>
      <xdr:rowOff>50800</xdr:rowOff>
    </xdr:to>
    <xdr:sp macro="" textlink="">
      <xdr:nvSpPr>
        <xdr:cNvPr id="7" name="Oval Callout 6"/>
        <xdr:cNvSpPr/>
      </xdr:nvSpPr>
      <xdr:spPr>
        <a:xfrm>
          <a:off x="10896600" y="4470400"/>
          <a:ext cx="1155700" cy="647700"/>
        </a:xfrm>
        <a:prstGeom prst="wedgeEllipseCallout">
          <a:avLst>
            <a:gd name="adj1" fmla="val -66056"/>
            <a:gd name="adj2" fmla="val 1363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Average Cycle Time 38</a:t>
          </a:r>
          <a:r>
            <a:rPr lang="en-US" sz="1100" baseline="0"/>
            <a:t> </a:t>
          </a:r>
          <a:r>
            <a:rPr lang="en-US" sz="1100"/>
            <a:t>Sec</a:t>
          </a:r>
        </a:p>
      </xdr:txBody>
    </xdr:sp>
    <xdr:clientData/>
  </xdr:twoCellAnchor>
  <xdr:twoCellAnchor>
    <xdr:from>
      <xdr:col>7</xdr:col>
      <xdr:colOff>0</xdr:colOff>
      <xdr:row>35</xdr:row>
      <xdr:rowOff>0</xdr:rowOff>
    </xdr:from>
    <xdr:to>
      <xdr:col>15</xdr:col>
      <xdr:colOff>533400</xdr:colOff>
      <xdr:row>49</xdr:row>
      <xdr:rowOff>127000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50800</xdr:rowOff>
    </xdr:from>
    <xdr:to>
      <xdr:col>1</xdr:col>
      <xdr:colOff>482600</xdr:colOff>
      <xdr:row>0</xdr:row>
      <xdr:rowOff>691467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800"/>
          <a:ext cx="1384300" cy="640667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0.28873</cdr:x>
      <cdr:y>0.09783</cdr:y>
    </cdr:from>
    <cdr:to>
      <cdr:x>0.50235</cdr:x>
      <cdr:y>0.25725</cdr:y>
    </cdr:to>
    <cdr:sp macro="" textlink="">
      <cdr:nvSpPr>
        <cdr:cNvPr id="2" name="Oval Callout 1"/>
        <cdr:cNvSpPr/>
      </cdr:nvSpPr>
      <cdr:spPr>
        <a:xfrm xmlns:a="http://schemas.openxmlformats.org/drawingml/2006/main">
          <a:off x="1562100" y="342900"/>
          <a:ext cx="1155700" cy="558800"/>
        </a:xfrm>
        <a:prstGeom xmlns:a="http://schemas.openxmlformats.org/drawingml/2006/main" prst="wedgeEllipseCallout">
          <a:avLst>
            <a:gd name="adj1" fmla="val -66056"/>
            <a:gd name="adj2" fmla="val 136394"/>
          </a:avLst>
        </a:prstGeom>
        <a:solidFill xmlns:a="http://schemas.openxmlformats.org/drawingml/2006/main">
          <a:srgbClr val="4F81BD"/>
        </a:solidFill>
        <a:ln xmlns:a="http://schemas.openxmlformats.org/drawingml/2006/main" w="25400" cap="flat" cmpd="sng" algn="ctr">
          <a:solidFill>
            <a:srgbClr val="4F81BD">
              <a:shade val="50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100"/>
            <a:t>Average Cycle Time 44</a:t>
          </a:r>
          <a:r>
            <a:rPr lang="en-US" sz="1100" baseline="0"/>
            <a:t> </a:t>
          </a:r>
          <a:r>
            <a:rPr lang="en-US" sz="1100"/>
            <a:t>Sec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0.21185</cdr:x>
      <cdr:y>0.06783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1146147" cy="237765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419098</xdr:colOff>
      <xdr:row>1</xdr:row>
      <xdr:rowOff>342899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52523" cy="53339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A1:F10" totalsRowShown="0" headerRowDxfId="25" dataDxfId="24">
  <autoFilter ref="A1:F10"/>
  <tableColumns count="6">
    <tableColumn id="1" name="Sr. No." dataDxfId="23"/>
    <tableColumn id="2" name="Operations" dataDxfId="22"/>
    <tableColumn id="3" name="Time per operation" dataDxfId="21"/>
    <tableColumn id="4" name="Average" dataDxfId="20"/>
    <tableColumn id="5" name="Takt Time" dataDxfId="19"/>
    <tableColumn id="6" name="Manpower" dataDxfId="18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4" name="Table245" displayName="Table245" ref="A18:F27" totalsRowShown="0" headerRowDxfId="17" dataDxfId="16">
  <autoFilter ref="A18:F27"/>
  <tableColumns count="6">
    <tableColumn id="1" name="Sr. No." dataDxfId="15"/>
    <tableColumn id="2" name="Operations" dataDxfId="14"/>
    <tableColumn id="3" name="Time per operation" dataDxfId="13"/>
    <tableColumn id="4" name="Average" dataDxfId="12"/>
    <tableColumn id="5" name="Takt Time" dataDxfId="11"/>
    <tableColumn id="6" name="Manpower" dataDxfId="10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3" name="Table2454" displayName="Table2454" ref="A34:F43" totalsRowShown="0" headerRowDxfId="9" dataDxfId="8">
  <autoFilter ref="A34:F43"/>
  <tableColumns count="6">
    <tableColumn id="1" name="Sr. No." dataDxfId="7"/>
    <tableColumn id="2" name="Operations" dataDxfId="6"/>
    <tableColumn id="3" name="Time per operation" dataDxfId="5"/>
    <tableColumn id="4" name="Average" dataDxfId="4"/>
    <tableColumn id="5" name="Takt Time" dataDxfId="3"/>
    <tableColumn id="6" name="Manpower" dataDxfId="2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id="1" name="Table1" displayName="Table1" ref="A3:G16" totalsRowCount="1">
  <autoFilter ref="A3:G15"/>
  <tableColumns count="7">
    <tableColumn id="1" name="Sr No."/>
    <tableColumn id="2" name=" "/>
    <tableColumn id="3" name="Days"/>
    <tableColumn id="4" name="  "/>
    <tableColumn id="5" name="Working shift "/>
    <tableColumn id="6" name="1st" totalsRowFunction="custom">
      <totalsRowFormula>535+547</totalsRowFormula>
    </tableColumn>
    <tableColumn id="7" name="2nd" dataDxfId="1" totalsRow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ools.in/" TargetMode="External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hools.in/" TargetMode="Externa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topLeftCell="A37" zoomScale="75" zoomScaleNormal="75" workbookViewId="0">
      <selection activeCell="D50" sqref="D50"/>
    </sheetView>
  </sheetViews>
  <sheetFormatPr defaultRowHeight="18.75" x14ac:dyDescent="0.3"/>
  <cols>
    <col min="1" max="1" width="13.5703125" style="5" customWidth="1"/>
    <col min="2" max="2" width="36" style="5" bestFit="1" customWidth="1"/>
    <col min="3" max="3" width="29.85546875" style="5" bestFit="1" customWidth="1"/>
    <col min="4" max="4" width="15.7109375" style="5" bestFit="1" customWidth="1"/>
    <col min="5" max="5" width="19.42578125" style="5" bestFit="1" customWidth="1"/>
    <col min="6" max="6" width="17.7109375" style="5" customWidth="1"/>
    <col min="7" max="16384" width="9.140625" style="5"/>
  </cols>
  <sheetData>
    <row r="1" spans="1:6" ht="81.75" customHeight="1" x14ac:dyDescent="0.3">
      <c r="A1" s="5" t="s">
        <v>32</v>
      </c>
      <c r="B1" s="5" t="s">
        <v>33</v>
      </c>
      <c r="C1" s="5" t="s">
        <v>34</v>
      </c>
      <c r="D1" s="5" t="s">
        <v>35</v>
      </c>
      <c r="E1" s="5" t="s">
        <v>36</v>
      </c>
      <c r="F1" s="5" t="s">
        <v>40</v>
      </c>
    </row>
    <row r="2" spans="1:6" x14ac:dyDescent="0.3">
      <c r="A2" s="5">
        <v>1</v>
      </c>
      <c r="B2" s="5" t="s">
        <v>0</v>
      </c>
      <c r="C2" s="6">
        <f>15.2*4</f>
        <v>60.8</v>
      </c>
      <c r="D2" s="5">
        <v>57</v>
      </c>
      <c r="E2" s="9">
        <v>67</v>
      </c>
      <c r="F2" s="5">
        <v>1</v>
      </c>
    </row>
    <row r="3" spans="1:6" x14ac:dyDescent="0.3">
      <c r="A3" s="5">
        <v>2</v>
      </c>
      <c r="B3" s="5" t="s">
        <v>1</v>
      </c>
      <c r="C3" s="6">
        <f>13.6*4</f>
        <v>54.4</v>
      </c>
      <c r="D3" s="5">
        <v>57</v>
      </c>
      <c r="E3" s="9">
        <v>67</v>
      </c>
      <c r="F3" s="5">
        <v>2</v>
      </c>
    </row>
    <row r="4" spans="1:6" x14ac:dyDescent="0.3">
      <c r="A4" s="5">
        <v>3</v>
      </c>
      <c r="B4" s="5" t="s">
        <v>2</v>
      </c>
      <c r="C4" s="6">
        <f>4.6*4</f>
        <v>18.399999999999999</v>
      </c>
      <c r="D4" s="5">
        <v>57</v>
      </c>
      <c r="E4" s="9">
        <v>67</v>
      </c>
      <c r="F4" s="5">
        <v>1</v>
      </c>
    </row>
    <row r="5" spans="1:6" x14ac:dyDescent="0.3">
      <c r="A5" s="5">
        <v>4</v>
      </c>
      <c r="B5" s="5" t="s">
        <v>3</v>
      </c>
      <c r="C5" s="6">
        <f>3.8*4</f>
        <v>15.2</v>
      </c>
      <c r="D5" s="5">
        <v>57</v>
      </c>
      <c r="E5" s="9">
        <v>67</v>
      </c>
      <c r="F5" s="5">
        <v>1</v>
      </c>
    </row>
    <row r="6" spans="1:6" x14ac:dyDescent="0.3">
      <c r="A6" s="5">
        <v>5</v>
      </c>
      <c r="B6" s="5" t="s">
        <v>4</v>
      </c>
      <c r="C6" s="6">
        <f>10.67*4</f>
        <v>42.68</v>
      </c>
      <c r="D6" s="5">
        <v>57</v>
      </c>
      <c r="E6" s="9">
        <v>67</v>
      </c>
      <c r="F6" s="5">
        <v>1</v>
      </c>
    </row>
    <row r="7" spans="1:6" x14ac:dyDescent="0.3">
      <c r="A7" s="5">
        <v>6</v>
      </c>
      <c r="B7" s="5" t="s">
        <v>5</v>
      </c>
      <c r="C7" s="15">
        <v>97</v>
      </c>
      <c r="D7" s="5">
        <v>57</v>
      </c>
      <c r="E7" s="9">
        <v>67</v>
      </c>
      <c r="F7" s="5">
        <v>1</v>
      </c>
    </row>
    <row r="8" spans="1:6" x14ac:dyDescent="0.3">
      <c r="A8" s="5">
        <v>7</v>
      </c>
      <c r="B8" s="5" t="s">
        <v>6</v>
      </c>
      <c r="C8" s="15">
        <v>110</v>
      </c>
      <c r="D8" s="5">
        <v>57</v>
      </c>
      <c r="E8" s="9">
        <v>67</v>
      </c>
      <c r="F8" s="5">
        <v>1</v>
      </c>
    </row>
    <row r="9" spans="1:6" x14ac:dyDescent="0.3">
      <c r="B9" s="13" t="s">
        <v>41</v>
      </c>
      <c r="C9" s="14">
        <f>AVERAGE(C2:C8)</f>
        <v>56.925714285714285</v>
      </c>
      <c r="E9" s="13" t="s">
        <v>44</v>
      </c>
      <c r="F9" s="13">
        <f>SUM(F2:F8)</f>
        <v>8</v>
      </c>
    </row>
    <row r="10" spans="1:6" x14ac:dyDescent="0.3">
      <c r="A10" s="10"/>
      <c r="B10" s="10"/>
      <c r="C10" s="11"/>
      <c r="D10" s="10"/>
      <c r="E10" s="10"/>
    </row>
    <row r="18" spans="1:18" x14ac:dyDescent="0.3">
      <c r="A18" s="5" t="s">
        <v>32</v>
      </c>
      <c r="B18" s="5" t="s">
        <v>33</v>
      </c>
      <c r="C18" s="5" t="s">
        <v>34</v>
      </c>
      <c r="D18" s="5" t="s">
        <v>35</v>
      </c>
      <c r="E18" s="5" t="s">
        <v>36</v>
      </c>
      <c r="F18" s="5" t="s">
        <v>40</v>
      </c>
    </row>
    <row r="19" spans="1:18" x14ac:dyDescent="0.3">
      <c r="A19" s="5">
        <v>1</v>
      </c>
      <c r="B19" s="5" t="s">
        <v>0</v>
      </c>
      <c r="C19" s="6">
        <f>15.2*4</f>
        <v>60.8</v>
      </c>
      <c r="D19" s="5">
        <v>38</v>
      </c>
      <c r="E19" s="9">
        <v>67</v>
      </c>
      <c r="F19" s="5">
        <v>1</v>
      </c>
    </row>
    <row r="20" spans="1:18" x14ac:dyDescent="0.3">
      <c r="A20" s="5">
        <v>2</v>
      </c>
      <c r="B20" s="5" t="s">
        <v>1</v>
      </c>
      <c r="C20" s="6">
        <f>13.6*4</f>
        <v>54.4</v>
      </c>
      <c r="D20" s="5">
        <v>38</v>
      </c>
      <c r="E20" s="9">
        <v>67</v>
      </c>
      <c r="F20" s="5">
        <v>2</v>
      </c>
    </row>
    <row r="21" spans="1:18" x14ac:dyDescent="0.3">
      <c r="A21" s="5">
        <v>3</v>
      </c>
      <c r="B21" s="5" t="s">
        <v>2</v>
      </c>
      <c r="C21" s="6">
        <f>4.6*4</f>
        <v>18.399999999999999</v>
      </c>
      <c r="D21" s="5">
        <v>38</v>
      </c>
      <c r="E21" s="9">
        <v>67</v>
      </c>
      <c r="F21" s="5">
        <v>1</v>
      </c>
    </row>
    <row r="22" spans="1:18" x14ac:dyDescent="0.3">
      <c r="A22" s="5">
        <v>4</v>
      </c>
      <c r="B22" s="5" t="s">
        <v>3</v>
      </c>
      <c r="C22" s="6">
        <f>3.8*4</f>
        <v>15.2</v>
      </c>
      <c r="D22" s="5">
        <v>38</v>
      </c>
      <c r="E22" s="9">
        <v>67</v>
      </c>
      <c r="F22" s="5">
        <v>1</v>
      </c>
    </row>
    <row r="23" spans="1:18" x14ac:dyDescent="0.3">
      <c r="A23" s="5">
        <v>5</v>
      </c>
      <c r="B23" s="5" t="s">
        <v>4</v>
      </c>
      <c r="C23" s="6">
        <f>10.67*4</f>
        <v>42.68</v>
      </c>
      <c r="D23" s="5">
        <v>38</v>
      </c>
      <c r="E23" s="9">
        <v>67</v>
      </c>
      <c r="F23" s="5">
        <v>1</v>
      </c>
    </row>
    <row r="24" spans="1:18" x14ac:dyDescent="0.3">
      <c r="A24" s="5">
        <v>6</v>
      </c>
      <c r="B24" s="5" t="s">
        <v>5</v>
      </c>
      <c r="C24" s="16">
        <f>10.8*4</f>
        <v>43.2</v>
      </c>
      <c r="D24" s="5">
        <v>38</v>
      </c>
      <c r="E24" s="9">
        <v>67</v>
      </c>
      <c r="F24" s="5">
        <v>3</v>
      </c>
    </row>
    <row r="25" spans="1:18" x14ac:dyDescent="0.3">
      <c r="A25" s="5">
        <v>7</v>
      </c>
      <c r="B25" s="5" t="s">
        <v>6</v>
      </c>
      <c r="C25" s="16">
        <f>7*4</f>
        <v>28</v>
      </c>
      <c r="D25" s="5">
        <v>38</v>
      </c>
      <c r="E25" s="9">
        <v>67</v>
      </c>
      <c r="F25" s="5">
        <v>3</v>
      </c>
    </row>
    <row r="26" spans="1:18" x14ac:dyDescent="0.3">
      <c r="B26" s="13" t="s">
        <v>41</v>
      </c>
      <c r="C26" s="14">
        <f>AVERAGE(C19:C25)</f>
        <v>37.525714285714287</v>
      </c>
      <c r="E26" s="13" t="s">
        <v>44</v>
      </c>
      <c r="F26" s="13">
        <f>SUM(F19:F25)</f>
        <v>12</v>
      </c>
    </row>
    <row r="27" spans="1:18" x14ac:dyDescent="0.3">
      <c r="A27" s="10"/>
      <c r="B27" s="10"/>
      <c r="C27" s="11"/>
      <c r="D27" s="10"/>
      <c r="E27" s="10"/>
    </row>
    <row r="28" spans="1:18" x14ac:dyDescent="0.3">
      <c r="R28" s="19" t="s">
        <v>46</v>
      </c>
    </row>
    <row r="34" spans="1:6" x14ac:dyDescent="0.3">
      <c r="A34" s="5" t="s">
        <v>32</v>
      </c>
      <c r="B34" s="5" t="s">
        <v>33</v>
      </c>
      <c r="C34" s="5" t="s">
        <v>34</v>
      </c>
      <c r="D34" s="5" t="s">
        <v>35</v>
      </c>
      <c r="E34" s="5" t="s">
        <v>36</v>
      </c>
      <c r="F34" s="5" t="s">
        <v>40</v>
      </c>
    </row>
    <row r="35" spans="1:6" x14ac:dyDescent="0.3">
      <c r="A35" s="5">
        <v>1</v>
      </c>
      <c r="B35" s="5" t="s">
        <v>0</v>
      </c>
      <c r="C35" s="6">
        <f>15.2*4</f>
        <v>60.8</v>
      </c>
      <c r="D35" s="5">
        <v>44</v>
      </c>
      <c r="E35" s="9">
        <v>67</v>
      </c>
      <c r="F35" s="5">
        <v>1</v>
      </c>
    </row>
    <row r="36" spans="1:6" x14ac:dyDescent="0.3">
      <c r="A36" s="5">
        <v>2</v>
      </c>
      <c r="B36" s="5" t="s">
        <v>1</v>
      </c>
      <c r="C36" s="6">
        <f>13.6*4</f>
        <v>54.4</v>
      </c>
      <c r="D36" s="5">
        <v>44</v>
      </c>
      <c r="E36" s="9">
        <v>67</v>
      </c>
      <c r="F36" s="5">
        <v>2</v>
      </c>
    </row>
    <row r="37" spans="1:6" x14ac:dyDescent="0.3">
      <c r="A37" s="5">
        <v>3</v>
      </c>
      <c r="B37" s="5" t="s">
        <v>45</v>
      </c>
      <c r="C37" s="18">
        <f>8.5*4</f>
        <v>34</v>
      </c>
      <c r="D37" s="5">
        <v>44</v>
      </c>
      <c r="E37" s="9">
        <v>67</v>
      </c>
      <c r="F37" s="5">
        <v>1</v>
      </c>
    </row>
    <row r="38" spans="1:6" x14ac:dyDescent="0.3">
      <c r="A38" s="5">
        <v>4</v>
      </c>
      <c r="B38" s="5" t="s">
        <v>4</v>
      </c>
      <c r="C38" s="6">
        <f>10.67*4</f>
        <v>42.68</v>
      </c>
      <c r="D38" s="5">
        <v>44</v>
      </c>
      <c r="E38" s="9">
        <v>67</v>
      </c>
      <c r="F38" s="5">
        <v>1</v>
      </c>
    </row>
    <row r="39" spans="1:6" x14ac:dyDescent="0.3">
      <c r="A39" s="5">
        <v>5</v>
      </c>
      <c r="B39" s="9" t="s">
        <v>5</v>
      </c>
      <c r="C39" s="16">
        <f>10.8*4</f>
        <v>43.2</v>
      </c>
      <c r="D39" s="5">
        <v>44</v>
      </c>
      <c r="E39" s="9">
        <v>67</v>
      </c>
      <c r="F39" s="5">
        <v>3</v>
      </c>
    </row>
    <row r="40" spans="1:6" x14ac:dyDescent="0.3">
      <c r="A40" s="5">
        <v>6</v>
      </c>
      <c r="B40" s="9" t="s">
        <v>6</v>
      </c>
      <c r="C40" s="16">
        <f>7*4</f>
        <v>28</v>
      </c>
      <c r="D40" s="5">
        <v>44</v>
      </c>
      <c r="E40" s="9">
        <v>67</v>
      </c>
      <c r="F40" s="5">
        <v>3</v>
      </c>
    </row>
    <row r="41" spans="1:6" x14ac:dyDescent="0.3">
      <c r="B41" s="9"/>
      <c r="C41" s="17"/>
      <c r="E41" s="9"/>
      <c r="F41" s="9"/>
    </row>
    <row r="42" spans="1:6" x14ac:dyDescent="0.3">
      <c r="B42" s="13" t="s">
        <v>41</v>
      </c>
      <c r="C42" s="14">
        <f>AVERAGE(C35:C40)</f>
        <v>43.846666666666664</v>
      </c>
      <c r="E42" s="13" t="s">
        <v>44</v>
      </c>
      <c r="F42" s="13">
        <f>SUM(F35:F40)</f>
        <v>11</v>
      </c>
    </row>
    <row r="43" spans="1:6" x14ac:dyDescent="0.3">
      <c r="A43" s="10"/>
      <c r="B43" s="10"/>
      <c r="C43" s="11"/>
      <c r="D43" s="10"/>
      <c r="E43" s="10"/>
    </row>
    <row r="51" spans="16:16" x14ac:dyDescent="0.3">
      <c r="P51" s="24" t="s">
        <v>47</v>
      </c>
    </row>
  </sheetData>
  <hyperlinks>
    <hyperlink ref="P51" r:id="rId1"/>
  </hyperlinks>
  <pageMargins left="0.7" right="0.7" top="0.75" bottom="0.75" header="0.3" footer="0.3"/>
  <pageSetup orientation="portrait" horizontalDpi="300" verticalDpi="300" r:id="rId2"/>
  <drawing r:id="rId3"/>
  <tableParts count="3"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workbookViewId="0">
      <selection activeCell="B2" sqref="B2:F2"/>
    </sheetView>
  </sheetViews>
  <sheetFormatPr defaultRowHeight="15" x14ac:dyDescent="0.25"/>
  <cols>
    <col min="1" max="1" width="11" customWidth="1"/>
    <col min="2" max="2" width="47.28515625" bestFit="1" customWidth="1"/>
    <col min="3" max="4" width="11" customWidth="1"/>
    <col min="5" max="5" width="28.5703125" bestFit="1" customWidth="1"/>
    <col min="6" max="7" width="11" customWidth="1"/>
  </cols>
  <sheetData>
    <row r="2" spans="1:7" ht="37.5" customHeight="1" x14ac:dyDescent="0.25">
      <c r="B2" s="23" t="s">
        <v>7</v>
      </c>
      <c r="C2" s="23"/>
      <c r="D2" s="23"/>
      <c r="E2" s="23"/>
      <c r="F2" s="23"/>
    </row>
    <row r="3" spans="1:7" x14ac:dyDescent="0.25">
      <c r="A3" t="s">
        <v>28</v>
      </c>
      <c r="B3" t="s">
        <v>29</v>
      </c>
      <c r="C3" t="s">
        <v>30</v>
      </c>
      <c r="D3" t="s">
        <v>31</v>
      </c>
      <c r="E3" t="s">
        <v>16</v>
      </c>
      <c r="F3" t="s">
        <v>26</v>
      </c>
      <c r="G3" t="s">
        <v>27</v>
      </c>
    </row>
    <row r="4" spans="1:7" x14ac:dyDescent="0.25">
      <c r="G4" s="1"/>
    </row>
    <row r="5" spans="1:7" x14ac:dyDescent="0.25">
      <c r="A5">
        <v>1</v>
      </c>
      <c r="B5" t="s">
        <v>8</v>
      </c>
      <c r="C5">
        <v>365</v>
      </c>
      <c r="E5" t="s">
        <v>17</v>
      </c>
      <c r="F5">
        <v>720</v>
      </c>
      <c r="G5" s="1">
        <v>720</v>
      </c>
    </row>
    <row r="6" spans="1:7" x14ac:dyDescent="0.25">
      <c r="A6">
        <v>2</v>
      </c>
      <c r="B6" t="s">
        <v>9</v>
      </c>
      <c r="C6">
        <v>60</v>
      </c>
      <c r="E6" t="s">
        <v>18</v>
      </c>
      <c r="G6" s="1"/>
    </row>
    <row r="7" spans="1:7" x14ac:dyDescent="0.25">
      <c r="A7">
        <v>3</v>
      </c>
      <c r="B7" t="s">
        <v>10</v>
      </c>
      <c r="C7">
        <v>5</v>
      </c>
      <c r="E7" t="s">
        <v>20</v>
      </c>
      <c r="F7">
        <v>30</v>
      </c>
      <c r="G7" s="1">
        <v>30</v>
      </c>
    </row>
    <row r="8" spans="1:7" x14ac:dyDescent="0.25">
      <c r="A8">
        <v>4</v>
      </c>
      <c r="B8" t="s">
        <v>11</v>
      </c>
      <c r="C8">
        <f>365-60-5</f>
        <v>300</v>
      </c>
      <c r="E8" t="s">
        <v>19</v>
      </c>
      <c r="F8">
        <v>20</v>
      </c>
      <c r="G8" s="1">
        <v>20</v>
      </c>
    </row>
    <row r="9" spans="1:7" x14ac:dyDescent="0.25">
      <c r="A9">
        <v>5</v>
      </c>
      <c r="B9" t="s">
        <v>12</v>
      </c>
      <c r="E9" t="s">
        <v>21</v>
      </c>
      <c r="F9">
        <v>10</v>
      </c>
      <c r="G9" s="1">
        <v>10</v>
      </c>
    </row>
    <row r="10" spans="1:7" x14ac:dyDescent="0.25">
      <c r="A10">
        <v>6</v>
      </c>
      <c r="B10" t="s">
        <v>13</v>
      </c>
      <c r="C10">
        <v>1</v>
      </c>
      <c r="E10" t="s">
        <v>22</v>
      </c>
      <c r="F10">
        <v>15</v>
      </c>
      <c r="G10" s="1">
        <v>0</v>
      </c>
    </row>
    <row r="11" spans="1:7" x14ac:dyDescent="0.25">
      <c r="A11">
        <v>7</v>
      </c>
      <c r="B11" t="s">
        <v>39</v>
      </c>
      <c r="C11" s="7">
        <v>3</v>
      </c>
      <c r="E11" t="s">
        <v>23</v>
      </c>
      <c r="F11">
        <f>+F5-F7-F8-F9-F10</f>
        <v>645</v>
      </c>
      <c r="G11">
        <f>+G5-G7-G8-G9-G10</f>
        <v>660</v>
      </c>
    </row>
    <row r="12" spans="1:7" x14ac:dyDescent="0.25">
      <c r="A12">
        <v>8</v>
      </c>
      <c r="B12" t="s">
        <v>14</v>
      </c>
      <c r="C12">
        <v>550</v>
      </c>
      <c r="E12" s="2" t="s">
        <v>24</v>
      </c>
      <c r="F12" s="3">
        <v>1360</v>
      </c>
      <c r="G12" s="1"/>
    </row>
    <row r="13" spans="1:7" x14ac:dyDescent="0.25">
      <c r="A13">
        <v>9</v>
      </c>
      <c r="B13" t="s">
        <v>37</v>
      </c>
      <c r="C13">
        <v>4</v>
      </c>
      <c r="E13" s="2" t="s">
        <v>43</v>
      </c>
      <c r="F13" s="4">
        <v>0.92500000000000004</v>
      </c>
      <c r="G13" s="4">
        <v>0.92500000000000004</v>
      </c>
    </row>
    <row r="14" spans="1:7" x14ac:dyDescent="0.25">
      <c r="A14">
        <v>10</v>
      </c>
      <c r="B14" t="s">
        <v>38</v>
      </c>
      <c r="C14" s="7">
        <f>+C13+C12+C11</f>
        <v>557</v>
      </c>
      <c r="E14" s="2" t="s">
        <v>25</v>
      </c>
      <c r="F14" s="12">
        <f>F11*F13</f>
        <v>596.625</v>
      </c>
      <c r="G14" s="12">
        <f>+G13*G11</f>
        <v>610.5</v>
      </c>
    </row>
    <row r="15" spans="1:7" x14ac:dyDescent="0.25">
      <c r="B15" s="2" t="s">
        <v>15</v>
      </c>
      <c r="C15" s="2" t="s">
        <v>42</v>
      </c>
      <c r="D15">
        <v>0</v>
      </c>
      <c r="E15" t="s">
        <v>36</v>
      </c>
      <c r="F15" s="7">
        <f>+F14*60/535</f>
        <v>66.911214953271028</v>
      </c>
      <c r="G15" s="8">
        <f>+G14*60/547</f>
        <v>66.96526508226691</v>
      </c>
    </row>
    <row r="16" spans="1:7" x14ac:dyDescent="0.25">
      <c r="F16">
        <f>535+547</f>
        <v>1082</v>
      </c>
      <c r="G16" s="20"/>
    </row>
    <row r="18" spans="5:6" x14ac:dyDescent="0.25">
      <c r="F18" s="21" t="s">
        <v>47</v>
      </c>
    </row>
    <row r="19" spans="5:6" x14ac:dyDescent="0.25">
      <c r="E19" s="7"/>
    </row>
    <row r="21" spans="5:6" x14ac:dyDescent="0.25">
      <c r="E21" s="7"/>
      <c r="F21" s="22"/>
    </row>
    <row r="22" spans="5:6" x14ac:dyDescent="0.25">
      <c r="E22" s="7"/>
      <c r="F22" s="7"/>
    </row>
  </sheetData>
  <mergeCells count="1">
    <mergeCell ref="B2:F2"/>
  </mergeCells>
  <hyperlinks>
    <hyperlink ref="F18" r:id="rId1"/>
  </hyperlinks>
  <pageMargins left="0.7" right="0.7" top="0.75" bottom="0.75" header="0.3" footer="0.3"/>
  <pageSetup orientation="portrait" horizontalDpi="300" verticalDpi="300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2021-01-09T07:15:45Z</dcterms:modified>
</cp:coreProperties>
</file>