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for rekha to add chools logo\Lean Six Sigma - CI toolkit\"/>
    </mc:Choice>
  </mc:AlternateContent>
  <bookViews>
    <workbookView xWindow="0" yWindow="0" windowWidth="17280" windowHeight="7410"/>
  </bookViews>
  <sheets>
    <sheet name="Daily Self-Assessment" sheetId="4" r:id="rId1"/>
    <sheet name="_data" sheetId="3" state="hidden" r:id="rId2"/>
  </sheets>
  <externalReferences>
    <externalReference r:id="rId3"/>
  </externalReferences>
  <definedNames>
    <definedName name="Performances" localSheetId="0">[1]Charts!#REF!</definedName>
    <definedName name="Performances">[1]Charts!#REF!</definedName>
    <definedName name="_xlnm.Print_Area" localSheetId="0">'Daily Self-Assessment'!$A$1:$AK$56</definedName>
  </definedNames>
  <calcPr calcId="162913"/>
  <fileRecoveryPr autoRecover="0"/>
</workbook>
</file>

<file path=xl/calcChain.xml><?xml version="1.0" encoding="utf-8"?>
<calcChain xmlns="http://schemas.openxmlformats.org/spreadsheetml/2006/main">
  <c r="F56" i="4" l="1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E56" i="4"/>
  <c r="AH57" i="4" l="1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E61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E60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E59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E58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I57" i="4"/>
  <c r="E57" i="4"/>
  <c r="AJ55" i="4" l="1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O4" i="4" l="1"/>
  <c r="AN4" i="4"/>
  <c r="AP4" i="4"/>
  <c r="AM4" i="4"/>
  <c r="AL4" i="4" l="1"/>
  <c r="B5" i="3"/>
  <c r="B6" i="3"/>
  <c r="B7" i="3"/>
  <c r="B8" i="3"/>
  <c r="B9" i="3"/>
  <c r="B10" i="3"/>
  <c r="B11" i="3"/>
  <c r="B12" i="3"/>
  <c r="B4" i="3"/>
  <c r="B3" i="3"/>
  <c r="C10" i="3" l="1"/>
  <c r="F4" i="3" l="1"/>
  <c r="F5" i="3"/>
  <c r="F6" i="3"/>
  <c r="F7" i="3"/>
  <c r="F8" i="3"/>
  <c r="F9" i="3"/>
  <c r="F10" i="3"/>
  <c r="F11" i="3"/>
  <c r="F12" i="3"/>
  <c r="F3" i="3"/>
  <c r="C4" i="3"/>
  <c r="C5" i="3"/>
  <c r="C6" i="3"/>
  <c r="C7" i="3"/>
  <c r="C8" i="3"/>
  <c r="C9" i="3"/>
  <c r="C11" i="3"/>
  <c r="C12" i="3"/>
  <c r="C3" i="3" l="1"/>
  <c r="D12" i="3" s="1"/>
  <c r="G12" i="3" s="1"/>
  <c r="D5" i="3" l="1"/>
  <c r="G5" i="3" s="1"/>
  <c r="D7" i="3"/>
  <c r="G7" i="3" s="1"/>
  <c r="D4" i="3"/>
  <c r="G4" i="3" s="1"/>
  <c r="D11" i="3"/>
  <c r="G11" i="3" s="1"/>
  <c r="D8" i="3"/>
  <c r="G8" i="3" s="1"/>
  <c r="D10" i="3"/>
  <c r="G10" i="3" s="1"/>
  <c r="D3" i="3"/>
  <c r="G3" i="3" s="1"/>
  <c r="G13" i="3" s="1"/>
  <c r="D9" i="3"/>
  <c r="G9" i="3" s="1"/>
  <c r="D6" i="3"/>
  <c r="G6" i="3" s="1"/>
  <c r="H9" i="3" l="1"/>
  <c r="H5" i="3"/>
  <c r="H6" i="3"/>
  <c r="H7" i="3"/>
  <c r="H4" i="3"/>
  <c r="H11" i="3"/>
  <c r="H10" i="3"/>
  <c r="H12" i="3"/>
  <c r="H8" i="3"/>
  <c r="H3" i="3"/>
  <c r="I3" i="3" s="1"/>
  <c r="E8" i="3"/>
  <c r="E9" i="3"/>
  <c r="E11" i="3"/>
  <c r="E4" i="3"/>
  <c r="E5" i="3"/>
  <c r="E7" i="3"/>
  <c r="E10" i="3"/>
  <c r="E12" i="3"/>
  <c r="E3" i="3"/>
  <c r="E6" i="3"/>
  <c r="I4" i="3" l="1"/>
  <c r="I5" i="3" s="1"/>
  <c r="I6" i="3" s="1"/>
  <c r="I7" i="3" s="1"/>
  <c r="I8" i="3" s="1"/>
  <c r="I9" i="3" s="1"/>
  <c r="I10" i="3" s="1"/>
  <c r="I11" i="3" s="1"/>
  <c r="I12" i="3" s="1"/>
</calcChain>
</file>

<file path=xl/sharedStrings.xml><?xml version="1.0" encoding="utf-8"?>
<sst xmlns="http://schemas.openxmlformats.org/spreadsheetml/2006/main" count="256" uniqueCount="221">
  <si>
    <t>Total</t>
  </si>
  <si>
    <t>Event / Issue / Defect</t>
  </si>
  <si>
    <t>Ordered totals</t>
  </si>
  <si>
    <t>Order of Event</t>
  </si>
  <si>
    <t>%</t>
  </si>
  <si>
    <t>Accumulated%</t>
  </si>
  <si>
    <t>Trunc</t>
  </si>
  <si>
    <t>Freq.</t>
  </si>
  <si>
    <t>Month:</t>
  </si>
  <si>
    <t>Year:</t>
  </si>
  <si>
    <t>B</t>
  </si>
  <si>
    <t>O</t>
  </si>
  <si>
    <t>D</t>
  </si>
  <si>
    <t>Y</t>
  </si>
  <si>
    <t>M</t>
  </si>
  <si>
    <t>I</t>
  </si>
  <si>
    <t>N</t>
  </si>
  <si>
    <t>H</t>
  </si>
  <si>
    <t>E</t>
  </si>
  <si>
    <t>A</t>
  </si>
  <si>
    <t>R</t>
  </si>
  <si>
    <t>T</t>
  </si>
  <si>
    <t>S</t>
  </si>
  <si>
    <t>U</t>
  </si>
  <si>
    <t>L</t>
  </si>
  <si>
    <t>P</t>
  </si>
  <si>
    <t>C</t>
  </si>
  <si>
    <t>Breath</t>
  </si>
  <si>
    <t>Participate in meetings</t>
  </si>
  <si>
    <t>Empathy</t>
  </si>
  <si>
    <t>Abundance</t>
  </si>
  <si>
    <t>Heart</t>
  </si>
  <si>
    <t>Exercise</t>
  </si>
  <si>
    <t>Eating calmly</t>
  </si>
  <si>
    <t>Healthy food</t>
  </si>
  <si>
    <t>Goal:</t>
  </si>
  <si>
    <t>Holy book</t>
  </si>
  <si>
    <t>Prayer, meditation</t>
  </si>
  <si>
    <t>Head and eyes</t>
  </si>
  <si>
    <t>Service, contribution</t>
  </si>
  <si>
    <t>Social activity</t>
  </si>
  <si>
    <t>Fun with family</t>
  </si>
  <si>
    <t>Activeness, energy</t>
  </si>
  <si>
    <t>Acting on principles</t>
  </si>
  <si>
    <t>Charity and giving</t>
  </si>
  <si>
    <t>Assertiveness</t>
  </si>
  <si>
    <t>Self-talk, affirmation</t>
  </si>
  <si>
    <t>[-1]</t>
  </si>
  <si>
    <t>complain</t>
  </si>
  <si>
    <t>Fresh air</t>
  </si>
  <si>
    <t>Interact with nature</t>
  </si>
  <si>
    <t>planting</t>
  </si>
  <si>
    <t>nap</t>
  </si>
  <si>
    <t>yoga</t>
  </si>
  <si>
    <t>Sleep, relax</t>
  </si>
  <si>
    <t>no sugar</t>
  </si>
  <si>
    <t>no salt</t>
  </si>
  <si>
    <t>martial art</t>
  </si>
  <si>
    <t>Stretch, floor</t>
  </si>
  <si>
    <t>housework</t>
  </si>
  <si>
    <t>stairs</t>
  </si>
  <si>
    <t>Teeth care</t>
  </si>
  <si>
    <t>floss</t>
  </si>
  <si>
    <t>massage</t>
  </si>
  <si>
    <t>mouthwash</t>
  </si>
  <si>
    <t>[+1]</t>
  </si>
  <si>
    <t>[+2]</t>
  </si>
  <si>
    <t>[+3]</t>
  </si>
  <si>
    <t>Ideas</t>
  </si>
  <si>
    <t>Delay  gratification</t>
  </si>
  <si>
    <t>Step out of comfort zone</t>
  </si>
  <si>
    <t>1 page</t>
  </si>
  <si>
    <t>negative</t>
  </si>
  <si>
    <t>positive</t>
  </si>
  <si>
    <t>phys. body</t>
  </si>
  <si>
    <t>refocus</t>
  </si>
  <si>
    <t>impulsivity</t>
  </si>
  <si>
    <t>focused</t>
  </si>
  <si>
    <t>Daily planning</t>
  </si>
  <si>
    <t>self-control</t>
  </si>
  <si>
    <t>time</t>
  </si>
  <si>
    <t>pain</t>
  </si>
  <si>
    <t>do unusuals</t>
  </si>
  <si>
    <t>say no</t>
  </si>
  <si>
    <t>face fears</t>
  </si>
  <si>
    <t>with team</t>
  </si>
  <si>
    <t>speech</t>
  </si>
  <si>
    <t>Body</t>
  </si>
  <si>
    <t>Mind</t>
  </si>
  <si>
    <t>Soul</t>
  </si>
  <si>
    <t>neg. smoke</t>
  </si>
  <si>
    <t>a goal step</t>
  </si>
  <si>
    <t>procrastinate</t>
  </si>
  <si>
    <t>All</t>
  </si>
  <si>
    <t>Memory exercise</t>
  </si>
  <si>
    <t>puzzle</t>
  </si>
  <si>
    <t>math</t>
  </si>
  <si>
    <t>new language</t>
  </si>
  <si>
    <t>volunteering</t>
  </si>
  <si>
    <t>event</t>
  </si>
  <si>
    <t>relative</t>
  </si>
  <si>
    <t>Initiative call</t>
  </si>
  <si>
    <t>sport</t>
  </si>
  <si>
    <t>restaurant</t>
  </si>
  <si>
    <t>old friend</t>
  </si>
  <si>
    <t>Praise, motivate</t>
  </si>
  <si>
    <t>Teamwork &amp; collaboration</t>
  </si>
  <si>
    <t>Kindness, respect</t>
  </si>
  <si>
    <t>courtesy</t>
  </si>
  <si>
    <t>Developing others</t>
  </si>
  <si>
    <t>offer help</t>
  </si>
  <si>
    <t>coach</t>
  </si>
  <si>
    <t>teach</t>
  </si>
  <si>
    <t>Networking, building bonds</t>
  </si>
  <si>
    <t>friends</t>
  </si>
  <si>
    <t>generosity</t>
  </si>
  <si>
    <t>Active listening</t>
  </si>
  <si>
    <t>compliment</t>
  </si>
  <si>
    <t>tools</t>
  </si>
  <si>
    <t>invite</t>
  </si>
  <si>
    <t>a connection</t>
  </si>
  <si>
    <t>multicultural</t>
  </si>
  <si>
    <t>Hope, optimism</t>
  </si>
  <si>
    <t>faith</t>
  </si>
  <si>
    <t>face crowd</t>
  </si>
  <si>
    <t>smile</t>
  </si>
  <si>
    <t>exceed</t>
  </si>
  <si>
    <t>cents</t>
  </si>
  <si>
    <t>dollars</t>
  </si>
  <si>
    <t>resistance</t>
  </si>
  <si>
    <t>anger</t>
  </si>
  <si>
    <t>5 pages</t>
  </si>
  <si>
    <t>Ask forgiveness</t>
  </si>
  <si>
    <t>Tolerant and forgiving</t>
  </si>
  <si>
    <t>Greeting, outgoing</t>
  </si>
  <si>
    <t>lead</t>
  </si>
  <si>
    <t>to-do</t>
  </si>
  <si>
    <t>meet expect.</t>
  </si>
  <si>
    <t>bad mouthing</t>
  </si>
  <si>
    <t>less than 7</t>
  </si>
  <si>
    <t>Drinking water</t>
  </si>
  <si>
    <t>Month to date</t>
  </si>
  <si>
    <t>Thankfulness, gratitude</t>
  </si>
  <si>
    <t>picnicking</t>
  </si>
  <si>
    <t>hiking</t>
  </si>
  <si>
    <t>5 deep</t>
  </si>
  <si>
    <t>6-10 deep</t>
  </si>
  <si>
    <t>salad</t>
  </si>
  <si>
    <t>junk, meat</t>
  </si>
  <si>
    <t>eye contact</t>
  </si>
  <si>
    <t>interrupt</t>
  </si>
  <si>
    <t>more than 8</t>
  </si>
  <si>
    <t>10 minutes</t>
  </si>
  <si>
    <t>Thinking before speak or act</t>
  </si>
  <si>
    <t>Patience, contentment</t>
  </si>
  <si>
    <t>1-2 page</t>
  </si>
  <si>
    <t>Practice decision*</t>
  </si>
  <si>
    <t>attend</t>
  </si>
  <si>
    <t>fairness</t>
  </si>
  <si>
    <t>integrity</t>
  </si>
  <si>
    <t>less than 6</t>
  </si>
  <si>
    <t>fist 100</t>
  </si>
  <si>
    <t>criticize</t>
  </si>
  <si>
    <t>whole grain</t>
  </si>
  <si>
    <t>aerobics 90</t>
  </si>
  <si>
    <t>muscles 44</t>
  </si>
  <si>
    <t>do one more</t>
  </si>
  <si>
    <t>discipline, determination</t>
  </si>
  <si>
    <t>5 minutes</t>
  </si>
  <si>
    <t>Visualization, change state</t>
  </si>
  <si>
    <t>Reading</t>
  </si>
  <si>
    <t>content table</t>
  </si>
  <si>
    <t>Other learning methods</t>
  </si>
  <si>
    <t>tv</t>
  </si>
  <si>
    <t>audio books</t>
  </si>
  <si>
    <t>by teaching</t>
  </si>
  <si>
    <t>by doing</t>
  </si>
  <si>
    <t>admit mistake</t>
  </si>
  <si>
    <t>love uncond.</t>
  </si>
  <si>
    <t>express thank</t>
  </si>
  <si>
    <t>nourish</t>
  </si>
  <si>
    <t>fasting</t>
  </si>
  <si>
    <t>Life of meaning</t>
  </si>
  <si>
    <t>self-oriented</t>
  </si>
  <si>
    <t>hopelessness</t>
  </si>
  <si>
    <t>sacrifice</t>
  </si>
  <si>
    <t>create value</t>
  </si>
  <si>
    <t>give attention</t>
  </si>
  <si>
    <t>memorize</t>
  </si>
  <si>
    <t>7-8 hours</t>
  </si>
  <si>
    <t>mini-nap</t>
  </si>
  <si>
    <t>roll &amp; warm</t>
  </si>
  <si>
    <t>more than 7</t>
  </si>
  <si>
    <t>3-7 pages</t>
  </si>
  <si>
    <t>stick to it</t>
  </si>
  <si>
    <t>slip up</t>
  </si>
  <si>
    <t>a challenge</t>
  </si>
  <si>
    <t>passiveness</t>
  </si>
  <si>
    <t>relatives</t>
  </si>
  <si>
    <t>open doors</t>
  </si>
  <si>
    <t>greet anyone</t>
  </si>
  <si>
    <t>mentor</t>
  </si>
  <si>
    <t>daily meet</t>
  </si>
  <si>
    <t>proportion</t>
  </si>
  <si>
    <t>To have a score above 20 each day</t>
  </si>
  <si>
    <t>Guide:</t>
  </si>
  <si>
    <r>
      <t xml:space="preserve">Daily Self-Evaluation </t>
    </r>
    <r>
      <rPr>
        <sz val="20"/>
        <rFont val="Calibri"/>
        <family val="2"/>
        <scheme val="minor"/>
      </rPr>
      <t>- Monthly Data</t>
    </r>
  </si>
  <si>
    <t>Use a negative number if you wish to indicate a negative performance.</t>
  </si>
  <si>
    <t>*</t>
  </si>
  <si>
    <t>Activity, practice</t>
  </si>
  <si>
    <r>
      <t xml:space="preserve">Use the following rating system: </t>
    </r>
    <r>
      <rPr>
        <b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 xml:space="preserve"> for 'no progress', </t>
    </r>
    <r>
      <rPr>
        <b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for 'minor progress', </t>
    </r>
    <r>
      <rPr>
        <b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for 'good progress' and </t>
    </r>
    <r>
      <rPr>
        <b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for 'significant progress'.</t>
    </r>
  </si>
  <si>
    <t>Use the "Practice decision" to decide about an important aspects of your life then rate yourself if the decision has been acted upon.</t>
  </si>
  <si>
    <t>Note: You need only to fill the white cells.</t>
  </si>
  <si>
    <t>November</t>
  </si>
  <si>
    <t>Rate yourself against each of the listed activities and practices.</t>
  </si>
  <si>
    <t>Use some of the listed ideas on the right-side of the table to develop your physical, mental, emotional and spiritual intelligences.</t>
  </si>
  <si>
    <t>Add ideas that is relevant to your situation.</t>
  </si>
  <si>
    <t>Evaluate your progress at the end of every day.</t>
  </si>
  <si>
    <t>Make it a daily routine in order to improve.</t>
  </si>
  <si>
    <t>You need to be honest and accurate when it comes to identifying what you are doing well and what you need to improve.</t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</si>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</sst>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indexed="55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sz val="20"/>
      <name val="Calibri"/>
      <family val="2"/>
      <scheme val="minor"/>
    </font>
    <font>
      <u/>
      <sz val="10"/>
      <color theme="10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D8DA"/>
        <bgColor indexed="64"/>
      </patternFill>
    </fill>
    <fill>
      <patternFill patternType="solid">
        <fgColor rgb="FFD5F8F7"/>
        <bgColor indexed="64"/>
      </patternFill>
    </fill>
    <fill>
      <patternFill patternType="solid">
        <fgColor rgb="FFE4F8D0"/>
        <bgColor indexed="64"/>
      </patternFill>
    </fill>
    <fill>
      <patternFill patternType="solid">
        <fgColor rgb="FFD9E8E9"/>
        <bgColor indexed="64"/>
      </patternFill>
    </fill>
    <fill>
      <patternFill patternType="solid">
        <fgColor rgb="FFFFF19B"/>
        <bgColor indexed="64"/>
      </patternFill>
    </fill>
    <fill>
      <patternFill patternType="solid">
        <fgColor rgb="FFCDFFA7"/>
        <bgColor indexed="64"/>
      </patternFill>
    </fill>
    <fill>
      <patternFill patternType="solid">
        <fgColor rgb="FF9FFFFD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6ECB2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0" borderId="3" xfId="0" applyBorder="1"/>
    <xf numFmtId="0" fontId="0" fillId="0" borderId="3" xfId="0" applyFill="1" applyBorder="1" applyAlignment="1">
      <alignment horizontal="center"/>
    </xf>
    <xf numFmtId="0" fontId="2" fillId="0" borderId="0" xfId="0" applyFont="1"/>
    <xf numFmtId="0" fontId="0" fillId="0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5" borderId="0" xfId="0" applyFont="1" applyFill="1" applyProtection="1"/>
    <xf numFmtId="0" fontId="3" fillId="5" borderId="0" xfId="0" applyFont="1" applyFill="1" applyBorder="1" applyProtection="1"/>
    <xf numFmtId="0" fontId="4" fillId="5" borderId="0" xfId="0" applyFont="1" applyFill="1" applyBorder="1" applyAlignment="1" applyProtection="1">
      <alignment horizontal="right" vertical="center"/>
    </xf>
    <xf numFmtId="1" fontId="5" fillId="12" borderId="7" xfId="0" applyNumberFormat="1" applyFont="1" applyFill="1" applyBorder="1" applyAlignment="1" applyProtection="1">
      <alignment horizontal="center" vertical="center"/>
    </xf>
    <xf numFmtId="1" fontId="5" fillId="13" borderId="7" xfId="0" applyNumberFormat="1" applyFont="1" applyFill="1" applyBorder="1" applyAlignment="1" applyProtection="1">
      <alignment horizontal="center" vertical="center"/>
    </xf>
    <xf numFmtId="1" fontId="5" fillId="11" borderId="7" xfId="0" applyNumberFormat="1" applyFont="1" applyFill="1" applyBorder="1" applyAlignment="1" applyProtection="1">
      <alignment horizontal="center" vertical="center"/>
    </xf>
    <xf numFmtId="1" fontId="5" fillId="7" borderId="7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center"/>
    </xf>
    <xf numFmtId="0" fontId="4" fillId="5" borderId="0" xfId="0" applyFont="1" applyFill="1" applyBorder="1" applyProtection="1"/>
    <xf numFmtId="0" fontId="4" fillId="5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horizontal="center" vertical="center"/>
    </xf>
    <xf numFmtId="0" fontId="7" fillId="9" borderId="9" xfId="0" applyFont="1" applyFill="1" applyBorder="1" applyAlignment="1" applyProtection="1">
      <alignment horizontal="center" vertical="center"/>
    </xf>
    <xf numFmtId="0" fontId="6" fillId="12" borderId="9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14" borderId="7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15" borderId="7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6" fillId="12" borderId="10" xfId="0" applyFont="1" applyFill="1" applyBorder="1" applyAlignment="1" applyProtection="1">
      <alignment horizontal="center" vertical="center"/>
    </xf>
    <xf numFmtId="0" fontId="13" fillId="5" borderId="7" xfId="0" quotePrefix="1" applyFont="1" applyFill="1" applyBorder="1" applyAlignment="1" applyProtection="1">
      <alignment horizontal="center" vertical="center"/>
    </xf>
    <xf numFmtId="0" fontId="13" fillId="14" borderId="7" xfId="0" quotePrefix="1" applyFont="1" applyFill="1" applyBorder="1" applyAlignment="1" applyProtection="1">
      <alignment horizontal="center" vertical="center"/>
    </xf>
    <xf numFmtId="20" fontId="13" fillId="15" borderId="7" xfId="0" applyNumberFormat="1" applyFont="1" applyFill="1" applyBorder="1" applyAlignment="1" applyProtection="1">
      <alignment horizontal="center" vertical="center"/>
    </xf>
    <xf numFmtId="0" fontId="8" fillId="8" borderId="9" xfId="0" applyFont="1" applyFill="1" applyBorder="1" applyAlignment="1" applyProtection="1">
      <alignment horizontal="center" vertical="center"/>
    </xf>
    <xf numFmtId="0" fontId="6" fillId="13" borderId="9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right" vertical="center"/>
    </xf>
    <xf numFmtId="20" fontId="13" fillId="5" borderId="7" xfId="0" applyNumberFormat="1" applyFont="1" applyFill="1" applyBorder="1" applyAlignment="1" applyProtection="1">
      <alignment horizontal="center" vertical="center"/>
    </xf>
    <xf numFmtId="0" fontId="8" fillId="8" borderId="10" xfId="0" applyFont="1" applyFill="1" applyBorder="1" applyAlignment="1" applyProtection="1">
      <alignment horizontal="center" vertical="center"/>
    </xf>
    <xf numFmtId="0" fontId="6" fillId="13" borderId="10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9" fillId="16" borderId="9" xfId="0" applyFont="1" applyFill="1" applyBorder="1" applyAlignment="1" applyProtection="1">
      <alignment horizontal="center" vertical="center"/>
    </xf>
    <xf numFmtId="0" fontId="6" fillId="11" borderId="9" xfId="0" applyFont="1" applyFill="1" applyBorder="1" applyAlignment="1" applyProtection="1">
      <alignment horizontal="center" vertical="center"/>
    </xf>
    <xf numFmtId="0" fontId="4" fillId="16" borderId="7" xfId="0" applyFont="1" applyFill="1" applyBorder="1" applyAlignment="1" applyProtection="1">
      <alignment horizontal="right" vertical="center"/>
    </xf>
    <xf numFmtId="0" fontId="9" fillId="16" borderId="10" xfId="0" applyFont="1" applyFill="1" applyBorder="1" applyAlignment="1" applyProtection="1">
      <alignment horizontal="center" vertical="center"/>
    </xf>
    <xf numFmtId="0" fontId="6" fillId="11" borderId="10" xfId="0" applyFont="1" applyFill="1" applyBorder="1" applyAlignment="1" applyProtection="1">
      <alignment horizontal="center" vertical="center"/>
    </xf>
    <xf numFmtId="0" fontId="9" fillId="16" borderId="8" xfId="0" applyFont="1" applyFill="1" applyBorder="1" applyAlignment="1" applyProtection="1">
      <alignment horizontal="center" vertical="center"/>
    </xf>
    <xf numFmtId="0" fontId="6" fillId="11" borderId="8" xfId="0" applyFont="1" applyFill="1" applyBorder="1" applyAlignment="1" applyProtection="1">
      <alignment horizontal="center" vertical="center"/>
    </xf>
    <xf numFmtId="0" fontId="8" fillId="10" borderId="9" xfId="0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horizontal="center" vertical="center"/>
    </xf>
    <xf numFmtId="0" fontId="4" fillId="10" borderId="7" xfId="0" applyFont="1" applyFill="1" applyBorder="1" applyAlignment="1" applyProtection="1">
      <alignment horizontal="right" vertical="center"/>
    </xf>
    <xf numFmtId="0" fontId="8" fillId="10" borderId="10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</xf>
    <xf numFmtId="0" fontId="8" fillId="10" borderId="8" xfId="0" applyFont="1" applyFill="1" applyBorder="1" applyAlignment="1" applyProtection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0" fontId="14" fillId="5" borderId="0" xfId="0" applyFont="1" applyFill="1" applyBorder="1" applyAlignment="1" applyProtection="1">
      <alignment horizontal="center" vertical="center"/>
    </xf>
    <xf numFmtId="1" fontId="15" fillId="17" borderId="7" xfId="0" applyNumberFormat="1" applyFont="1" applyFill="1" applyBorder="1" applyAlignment="1" applyProtection="1">
      <alignment horizontal="center" vertical="center"/>
    </xf>
    <xf numFmtId="1" fontId="4" fillId="3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Protection="1"/>
    <xf numFmtId="0" fontId="4" fillId="5" borderId="12" xfId="0" applyFont="1" applyFill="1" applyBorder="1" applyProtection="1"/>
    <xf numFmtId="0" fontId="6" fillId="5" borderId="12" xfId="0" applyFont="1" applyFill="1" applyBorder="1" applyAlignment="1" applyProtection="1">
      <alignment horizontal="center"/>
    </xf>
    <xf numFmtId="0" fontId="4" fillId="5" borderId="13" xfId="0" applyFont="1" applyFill="1" applyBorder="1" applyProtection="1"/>
    <xf numFmtId="49" fontId="4" fillId="5" borderId="14" xfId="0" quotePrefix="1" applyNumberFormat="1" applyFont="1" applyFill="1" applyBorder="1" applyAlignment="1" applyProtection="1">
      <alignment horizontal="center"/>
    </xf>
    <xf numFmtId="49" fontId="4" fillId="5" borderId="15" xfId="0" applyNumberFormat="1" applyFont="1" applyFill="1" applyBorder="1" applyAlignment="1" applyProtection="1">
      <alignment horizontal="center"/>
    </xf>
    <xf numFmtId="49" fontId="4" fillId="5" borderId="16" xfId="0" applyNumberFormat="1" applyFont="1" applyFill="1" applyBorder="1" applyAlignment="1" applyProtection="1">
      <alignment horizontal="center"/>
    </xf>
    <xf numFmtId="0" fontId="4" fillId="5" borderId="0" xfId="0" applyFont="1" applyFill="1" applyAlignment="1" applyProtection="1"/>
    <xf numFmtId="0" fontId="4" fillId="5" borderId="11" xfId="0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 applyProtection="1">
      <alignment horizontal="center"/>
    </xf>
    <xf numFmtId="0" fontId="4" fillId="5" borderId="13" xfId="0" applyFont="1" applyFill="1" applyBorder="1" applyAlignment="1" applyProtection="1">
      <alignment horizontal="center"/>
    </xf>
    <xf numFmtId="0" fontId="4" fillId="5" borderId="17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/>
    </xf>
    <xf numFmtId="0" fontId="4" fillId="5" borderId="18" xfId="0" applyFont="1" applyFill="1" applyBorder="1" applyAlignment="1" applyProtection="1">
      <alignment horizontal="center"/>
    </xf>
    <xf numFmtId="0" fontId="6" fillId="5" borderId="0" xfId="0" applyFont="1" applyFill="1" applyProtection="1"/>
    <xf numFmtId="0" fontId="4" fillId="5" borderId="0" xfId="0" applyFont="1" applyFill="1" applyAlignment="1" applyProtection="1">
      <alignment horizontal="right"/>
    </xf>
    <xf numFmtId="1" fontId="4" fillId="5" borderId="7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7" fillId="2" borderId="0" xfId="3" applyFill="1" applyAlignment="1" applyProtection="1">
      <alignment vertical="center"/>
    </xf>
  </cellXfs>
  <cellStyles count="4">
    <cellStyle name="Hyperlink" xfId="3" builtinId="8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ECF1F8"/>
      <color rgb="FFF0F5FA"/>
      <color rgb="FFDBE5F1"/>
      <color rgb="FFCC3300"/>
      <color rgb="FFE3EBF5"/>
      <color rgb="FFCFDDED"/>
      <color rgb="FF81B1B5"/>
      <color rgb="FFD2B400"/>
      <color rgb="FF00DED9"/>
      <color rgb="FF64E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67239247676205E-2"/>
          <c:y val="7.3773903262092225E-2"/>
          <c:w val="0.8531441544584375"/>
          <c:h val="0.83956767904011997"/>
        </c:manualLayout>
      </c:layout>
      <c:lineChart>
        <c:grouping val="standard"/>
        <c:varyColors val="0"/>
        <c:ser>
          <c:idx val="0"/>
          <c:order val="0"/>
          <c:tx>
            <c:strRef>
              <c:f>'Daily Self-Assessment'!$AM$3</c:f>
              <c:strCache>
                <c:ptCount val="1"/>
                <c:pt idx="0">
                  <c:v>Body</c:v>
                </c:pt>
              </c:strCache>
            </c:strRef>
          </c:tx>
          <c:spPr>
            <a:ln w="63500" cap="rnd">
              <a:solidFill>
                <a:srgbClr val="64EA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64EA00"/>
              </a:solidFill>
              <a:ln w="15875">
                <a:solidFill>
                  <a:schemeClr val="accent3">
                    <a:lumMod val="50000"/>
                    <a:alpha val="51000"/>
                  </a:schemeClr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Self-Assessment'!$E$58:$AI$58</c:f>
              <c:numCache>
                <c:formatCode>General</c:formatCode>
                <c:ptCount val="31"/>
                <c:pt idx="0">
                  <c:v>#N/A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#N/A</c:v>
                </c:pt>
                <c:pt idx="10">
                  <c:v>#N/A</c:v>
                </c:pt>
                <c:pt idx="11">
                  <c:v>1</c:v>
                </c:pt>
                <c:pt idx="12">
                  <c:v>1</c:v>
                </c:pt>
                <c:pt idx="13">
                  <c:v>#N/A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9</c:v>
                </c:pt>
                <c:pt idx="24">
                  <c:v>6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6</c:v>
                </c:pt>
                <c:pt idx="29">
                  <c:v>9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2C5-4897-8F82-2A31597AC413}"/>
            </c:ext>
          </c:extLst>
        </c:ser>
        <c:ser>
          <c:idx val="2"/>
          <c:order val="1"/>
          <c:tx>
            <c:strRef>
              <c:f>'Daily Self-Assessment'!$AN$3</c:f>
              <c:strCache>
                <c:ptCount val="1"/>
                <c:pt idx="0">
                  <c:v>Mind</c:v>
                </c:pt>
              </c:strCache>
            </c:strRef>
          </c:tx>
          <c:spPr>
            <a:ln w="63500" cap="rnd">
              <a:solidFill>
                <a:srgbClr val="00DED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DED9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Self-Assessment'!$E$59:$AI$59</c:f>
              <c:numCache>
                <c:formatCode>General</c:formatCode>
                <c:ptCount val="31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6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2C5-4897-8F82-2A31597AC413}"/>
            </c:ext>
          </c:extLst>
        </c:ser>
        <c:ser>
          <c:idx val="4"/>
          <c:order val="2"/>
          <c:tx>
            <c:strRef>
              <c:f>'Daily Self-Assessment'!$AO$3</c:f>
              <c:strCache>
                <c:ptCount val="1"/>
                <c:pt idx="0">
                  <c:v>Heart</c:v>
                </c:pt>
              </c:strCache>
            </c:strRef>
          </c:tx>
          <c:spPr>
            <a:ln w="63500" cap="rnd">
              <a:solidFill>
                <a:srgbClr val="D2B4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D2B400"/>
              </a:solidFill>
              <a:ln w="15875">
                <a:solidFill>
                  <a:srgbClr val="C00000"/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Self-Assessment'!$E$60:$AI$60</c:f>
              <c:numCache>
                <c:formatCode>General</c:formatCode>
                <c:ptCount val="31"/>
                <c:pt idx="0">
                  <c:v>1</c:v>
                </c:pt>
                <c:pt idx="1">
                  <c:v>#N/A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#N/A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#N/A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#N/A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3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2C5-4897-8F82-2A31597AC413}"/>
            </c:ext>
          </c:extLst>
        </c:ser>
        <c:ser>
          <c:idx val="8"/>
          <c:order val="3"/>
          <c:tx>
            <c:strRef>
              <c:f>'Daily Self-Assessment'!$AP$3</c:f>
              <c:strCache>
                <c:ptCount val="1"/>
                <c:pt idx="0">
                  <c:v>Soul</c:v>
                </c:pt>
              </c:strCache>
            </c:strRef>
          </c:tx>
          <c:spPr>
            <a:ln w="63500" cap="rnd">
              <a:solidFill>
                <a:srgbClr val="81B1B5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81B1B5"/>
              </a:solidFill>
              <a:ln w="1587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Self-Assessment'!$E$61:$AI$61</c:f>
              <c:numCache>
                <c:formatCode>General</c:formatCode>
                <c:ptCount val="3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#N/A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72C5-4897-8F82-2A31597AC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2640"/>
        <c:axId val="198751856"/>
      </c:lineChart>
      <c:lineChart>
        <c:grouping val="standard"/>
        <c:varyColors val="0"/>
        <c:ser>
          <c:idx val="6"/>
          <c:order val="4"/>
          <c:tx>
            <c:strRef>
              <c:f>'Daily Self-Assessment'!$AL$3</c:f>
              <c:strCache>
                <c:ptCount val="1"/>
                <c:pt idx="0">
                  <c:v>All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5875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</c:marker>
          <c:cat>
            <c:numRef>
              <c:f>'Daily Self-Assessment'!$E$7:$AI$7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'Daily Self-Assessment'!$E$57:$AI$57</c:f>
              <c:numCache>
                <c:formatCode>General</c:formatCode>
                <c:ptCount val="31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16</c:v>
                </c:pt>
                <c:pt idx="15">
                  <c:v>13</c:v>
                </c:pt>
                <c:pt idx="16">
                  <c:v>13</c:v>
                </c:pt>
                <c:pt idx="17">
                  <c:v>14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  <c:pt idx="25">
                  <c:v>19</c:v>
                </c:pt>
                <c:pt idx="26">
                  <c:v>18</c:v>
                </c:pt>
                <c:pt idx="27">
                  <c:v>22</c:v>
                </c:pt>
                <c:pt idx="28">
                  <c:v>16</c:v>
                </c:pt>
                <c:pt idx="29">
                  <c:v>25</c:v>
                </c:pt>
                <c:pt idx="30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72C5-4897-8F82-2A31597AC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9056"/>
        <c:axId val="212278272"/>
      </c:lineChart>
      <c:catAx>
        <c:axId val="19875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1856"/>
        <c:crosses val="autoZero"/>
        <c:auto val="1"/>
        <c:lblAlgn val="ctr"/>
        <c:lblOffset val="100"/>
        <c:noMultiLvlLbl val="0"/>
      </c:catAx>
      <c:valAx>
        <c:axId val="19875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2640"/>
        <c:crosses val="autoZero"/>
        <c:crossBetween val="between"/>
      </c:valAx>
      <c:valAx>
        <c:axId val="212278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79056"/>
        <c:crosses val="max"/>
        <c:crossBetween val="between"/>
      </c:valAx>
      <c:catAx>
        <c:axId val="21227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278272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rgbClr val="ECF1F8"/>
            </a:gs>
            <a:gs pos="100000">
              <a:srgbClr val="E3EBF5"/>
            </a:gs>
          </a:gsLst>
          <a:lin ang="5400000" scaled="1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132785423335438"/>
          <c:y val="6.2267424905220178E-2"/>
          <c:w val="8.2412361659540342E-2"/>
          <c:h val="0.43842811315252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bg1">
            <a:lumMod val="8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42</xdr:col>
      <xdr:colOff>0</xdr:colOff>
      <xdr:row>79</xdr:row>
      <xdr:rowOff>76200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3</xdr:col>
      <xdr:colOff>606538</xdr:colOff>
      <xdr:row>2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111363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33%20-%20030717/Misc/BM/2014%20Daily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s"/>
      <sheetName val="Long-Inter"/>
      <sheetName val="Ja"/>
      <sheetName val="F"/>
      <sheetName val="Mr"/>
      <sheetName val="Ap"/>
      <sheetName val="My"/>
      <sheetName val="Jn"/>
      <sheetName val="Jl"/>
      <sheetName val="Au"/>
      <sheetName val="S"/>
      <sheetName val="O"/>
      <sheetName val="N"/>
      <sheetName val="D"/>
      <sheetName val="Charts"/>
    </sheetNames>
    <sheetDataSet>
      <sheetData sheetId="0">
        <row r="5">
          <cell r="AM5" t="str">
            <v>Breath</v>
          </cell>
        </row>
      </sheetData>
      <sheetData sheetId="1">
        <row r="10">
          <cell r="BB10" t="str">
            <v>Courage</v>
          </cell>
        </row>
      </sheetData>
      <sheetData sheetId="2"/>
      <sheetData sheetId="3">
        <row r="145">
          <cell r="AI145">
            <v>0</v>
          </cell>
        </row>
      </sheetData>
      <sheetData sheetId="4">
        <row r="145">
          <cell r="AI145">
            <v>0</v>
          </cell>
        </row>
      </sheetData>
      <sheetData sheetId="5">
        <row r="145">
          <cell r="AI145">
            <v>0</v>
          </cell>
        </row>
      </sheetData>
      <sheetData sheetId="6">
        <row r="145">
          <cell r="AI145">
            <v>0</v>
          </cell>
        </row>
      </sheetData>
      <sheetData sheetId="7">
        <row r="145">
          <cell r="AI145">
            <v>0</v>
          </cell>
        </row>
      </sheetData>
      <sheetData sheetId="8">
        <row r="145">
          <cell r="AI145">
            <v>0</v>
          </cell>
        </row>
      </sheetData>
      <sheetData sheetId="9">
        <row r="145">
          <cell r="AI145">
            <v>0</v>
          </cell>
        </row>
      </sheetData>
      <sheetData sheetId="10">
        <row r="145">
          <cell r="AI145">
            <v>0</v>
          </cell>
        </row>
      </sheetData>
      <sheetData sheetId="11">
        <row r="145">
          <cell r="AI145">
            <v>0</v>
          </cell>
        </row>
      </sheetData>
      <sheetData sheetId="12">
        <row r="145">
          <cell r="AI145">
            <v>0</v>
          </cell>
        </row>
      </sheetData>
      <sheetData sheetId="13">
        <row r="145">
          <cell r="AI145">
            <v>0</v>
          </cell>
        </row>
      </sheetData>
      <sheetData sheetId="14">
        <row r="450">
          <cell r="D450">
            <v>0.81618960370560989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4"/>
  <sheetViews>
    <sheetView showGridLines="0" tabSelected="1" topLeftCell="A70" zoomScaleNormal="100" workbookViewId="0">
      <selection activeCell="AB1" sqref="AB1"/>
    </sheetView>
  </sheetViews>
  <sheetFormatPr defaultColWidth="8.85546875" defaultRowHeight="12" x14ac:dyDescent="0.2"/>
  <cols>
    <col min="1" max="3" width="2.7109375" style="15" customWidth="1"/>
    <col min="4" max="4" width="22.7109375" style="15" customWidth="1"/>
    <col min="5" max="35" width="2.7109375" style="15" customWidth="1"/>
    <col min="36" max="36" width="4.7109375" style="15" customWidth="1"/>
    <col min="37" max="37" width="2.7109375" style="15" customWidth="1"/>
    <col min="38" max="42" width="9.7109375" style="15" customWidth="1"/>
    <col min="43" max="43" width="2.7109375" style="15" customWidth="1"/>
    <col min="44" max="45" width="7.85546875" style="15" customWidth="1"/>
    <col min="46" max="46" width="1.7109375" style="15" customWidth="1"/>
    <col min="47" max="16384" width="8.85546875" style="15"/>
  </cols>
  <sheetData>
    <row r="1" spans="1:44" ht="26.25" x14ac:dyDescent="0.4">
      <c r="E1" s="16" t="s">
        <v>206</v>
      </c>
      <c r="AN1" s="76"/>
      <c r="AP1" s="24"/>
    </row>
    <row r="2" spans="1:44" x14ac:dyDescent="0.2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AL2" s="77"/>
      <c r="AM2" s="78"/>
      <c r="AN2" s="78" t="s">
        <v>141</v>
      </c>
      <c r="AO2" s="78"/>
      <c r="AP2" s="79"/>
      <c r="AR2" s="17"/>
    </row>
    <row r="3" spans="1:44" x14ac:dyDescent="0.2"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AL3" s="80" t="s">
        <v>93</v>
      </c>
      <c r="AM3" s="81" t="s">
        <v>87</v>
      </c>
      <c r="AN3" s="81" t="s">
        <v>88</v>
      </c>
      <c r="AO3" s="81" t="s">
        <v>31</v>
      </c>
      <c r="AP3" s="82" t="s">
        <v>89</v>
      </c>
      <c r="AR3" s="17"/>
    </row>
    <row r="4" spans="1:44" x14ac:dyDescent="0.2">
      <c r="D4" s="17" t="s">
        <v>8</v>
      </c>
      <c r="E4" s="86" t="s">
        <v>213</v>
      </c>
      <c r="F4" s="87"/>
      <c r="G4" s="87"/>
      <c r="H4" s="87"/>
      <c r="I4" s="88"/>
      <c r="J4" s="17"/>
      <c r="K4" s="17"/>
      <c r="M4" s="17" t="s">
        <v>9</v>
      </c>
      <c r="N4" s="86">
        <v>2017</v>
      </c>
      <c r="O4" s="87"/>
      <c r="P4" s="87"/>
      <c r="Q4" s="87"/>
      <c r="R4" s="88"/>
      <c r="S4" s="17"/>
      <c r="T4" s="17"/>
      <c r="V4" s="17" t="s">
        <v>35</v>
      </c>
      <c r="W4" s="86" t="s">
        <v>204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8"/>
      <c r="AJ4" s="17"/>
      <c r="AK4" s="17"/>
      <c r="AL4" s="67">
        <f>SUM(AM4:AP4)</f>
        <v>420</v>
      </c>
      <c r="AM4" s="18">
        <f>SUM(AJ8:AJ19)</f>
        <v>137</v>
      </c>
      <c r="AN4" s="19">
        <f>SUM(AJ20:AJ31)</f>
        <v>130</v>
      </c>
      <c r="AO4" s="20">
        <f>SUM(AJ32:AJ43)</f>
        <v>55</v>
      </c>
      <c r="AP4" s="21">
        <f>SUM(AJ44:AJ55)</f>
        <v>98</v>
      </c>
      <c r="AQ4" s="17"/>
      <c r="AR4" s="17"/>
    </row>
    <row r="5" spans="1:44" x14ac:dyDescent="0.2">
      <c r="D5" s="17"/>
    </row>
    <row r="6" spans="1:44" x14ac:dyDescent="0.2"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4"/>
      <c r="AK6" s="24"/>
      <c r="AL6" s="69"/>
      <c r="AM6" s="70"/>
      <c r="AN6" s="71" t="s">
        <v>68</v>
      </c>
      <c r="AO6" s="70"/>
      <c r="AP6" s="72"/>
    </row>
    <row r="7" spans="1:44" ht="24" x14ac:dyDescent="0.2">
      <c r="A7" s="23"/>
      <c r="B7" s="23"/>
      <c r="C7" s="23"/>
      <c r="D7" s="17" t="s">
        <v>209</v>
      </c>
      <c r="E7" s="25">
        <v>1</v>
      </c>
      <c r="F7" s="25">
        <v>2</v>
      </c>
      <c r="G7" s="25">
        <v>3</v>
      </c>
      <c r="H7" s="25">
        <v>4</v>
      </c>
      <c r="I7" s="25">
        <v>5</v>
      </c>
      <c r="J7" s="25">
        <v>6</v>
      </c>
      <c r="K7" s="25">
        <v>7</v>
      </c>
      <c r="L7" s="25">
        <v>8</v>
      </c>
      <c r="M7" s="25">
        <v>9</v>
      </c>
      <c r="N7" s="25">
        <v>10</v>
      </c>
      <c r="O7" s="26">
        <v>11</v>
      </c>
      <c r="P7" s="26">
        <v>12</v>
      </c>
      <c r="Q7" s="26">
        <v>13</v>
      </c>
      <c r="R7" s="26">
        <v>14</v>
      </c>
      <c r="S7" s="26">
        <v>15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5">
        <v>21</v>
      </c>
      <c r="Z7" s="25">
        <v>22</v>
      </c>
      <c r="AA7" s="25">
        <v>23</v>
      </c>
      <c r="AB7" s="25">
        <v>24</v>
      </c>
      <c r="AC7" s="25">
        <v>25</v>
      </c>
      <c r="AD7" s="25">
        <v>26</v>
      </c>
      <c r="AE7" s="25">
        <v>27</v>
      </c>
      <c r="AF7" s="25">
        <v>28</v>
      </c>
      <c r="AG7" s="25">
        <v>29</v>
      </c>
      <c r="AH7" s="25">
        <v>30</v>
      </c>
      <c r="AI7" s="26">
        <v>31</v>
      </c>
      <c r="AJ7" s="27" t="s">
        <v>7</v>
      </c>
      <c r="AK7" s="28"/>
      <c r="AL7" s="73" t="s">
        <v>47</v>
      </c>
      <c r="AM7" s="74" t="s">
        <v>65</v>
      </c>
      <c r="AN7" s="74" t="s">
        <v>65</v>
      </c>
      <c r="AO7" s="74" t="s">
        <v>66</v>
      </c>
      <c r="AP7" s="75" t="s">
        <v>67</v>
      </c>
    </row>
    <row r="8" spans="1:44" x14ac:dyDescent="0.2">
      <c r="A8" s="29"/>
      <c r="B8" s="30" t="s">
        <v>25</v>
      </c>
      <c r="C8" s="31" t="s">
        <v>10</v>
      </c>
      <c r="D8" s="32" t="s">
        <v>27</v>
      </c>
      <c r="E8" s="68"/>
      <c r="F8" s="68">
        <v>1</v>
      </c>
      <c r="G8" s="68">
        <v>1</v>
      </c>
      <c r="H8" s="68">
        <v>1</v>
      </c>
      <c r="I8" s="68"/>
      <c r="J8" s="68">
        <v>1</v>
      </c>
      <c r="K8" s="68">
        <v>1</v>
      </c>
      <c r="L8" s="68"/>
      <c r="M8" s="68"/>
      <c r="N8" s="68">
        <v>1</v>
      </c>
      <c r="O8" s="68">
        <v>1</v>
      </c>
      <c r="P8" s="68">
        <v>1</v>
      </c>
      <c r="Q8" s="68"/>
      <c r="R8" s="68">
        <v>1</v>
      </c>
      <c r="S8" s="68"/>
      <c r="T8" s="68">
        <v>1</v>
      </c>
      <c r="U8" s="68"/>
      <c r="V8" s="68">
        <v>1</v>
      </c>
      <c r="W8" s="68">
        <v>1</v>
      </c>
      <c r="X8" s="68">
        <v>1</v>
      </c>
      <c r="Y8" s="68"/>
      <c r="Z8" s="68">
        <v>1</v>
      </c>
      <c r="AA8" s="68">
        <v>2</v>
      </c>
      <c r="AB8" s="68">
        <v>1</v>
      </c>
      <c r="AC8" s="68">
        <v>1</v>
      </c>
      <c r="AD8" s="68">
        <v>1</v>
      </c>
      <c r="AE8" s="68">
        <v>1</v>
      </c>
      <c r="AF8" s="68">
        <v>1</v>
      </c>
      <c r="AG8" s="68"/>
      <c r="AH8" s="68">
        <v>2</v>
      </c>
      <c r="AI8" s="68"/>
      <c r="AJ8" s="33">
        <f>SUM(E8:AI8)</f>
        <v>23</v>
      </c>
      <c r="AL8" s="34"/>
      <c r="AM8" s="35" t="s">
        <v>145</v>
      </c>
      <c r="AN8" s="35"/>
      <c r="AO8" s="36" t="s">
        <v>146</v>
      </c>
      <c r="AP8" s="37"/>
    </row>
    <row r="9" spans="1:44" x14ac:dyDescent="0.2">
      <c r="A9" s="29"/>
      <c r="B9" s="38" t="s">
        <v>17</v>
      </c>
      <c r="C9" s="39" t="s">
        <v>11</v>
      </c>
      <c r="D9" s="32" t="s">
        <v>49</v>
      </c>
      <c r="E9" s="68">
        <v>-1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>
        <v>-2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33">
        <f t="shared" ref="AJ9:AJ55" si="0">SUM(E9:AI9)</f>
        <v>-3</v>
      </c>
      <c r="AL9" s="40" t="s">
        <v>90</v>
      </c>
      <c r="AM9" s="41"/>
      <c r="AN9" s="41"/>
      <c r="AO9" s="36"/>
      <c r="AP9" s="37"/>
    </row>
    <row r="10" spans="1:44" x14ac:dyDescent="0.2">
      <c r="A10" s="29"/>
      <c r="B10" s="38" t="s">
        <v>13</v>
      </c>
      <c r="C10" s="39" t="s">
        <v>12</v>
      </c>
      <c r="D10" s="32" t="s">
        <v>50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33">
        <f t="shared" si="0"/>
        <v>0</v>
      </c>
      <c r="AL10" s="40"/>
      <c r="AM10" s="41" t="s">
        <v>143</v>
      </c>
      <c r="AN10" s="41"/>
      <c r="AO10" s="36" t="s">
        <v>144</v>
      </c>
      <c r="AP10" s="37" t="s">
        <v>51</v>
      </c>
    </row>
    <row r="11" spans="1:44" x14ac:dyDescent="0.2">
      <c r="A11" s="29"/>
      <c r="B11" s="38" t="s">
        <v>22</v>
      </c>
      <c r="C11" s="39" t="s">
        <v>13</v>
      </c>
      <c r="D11" s="32" t="s">
        <v>54</v>
      </c>
      <c r="E11" s="68"/>
      <c r="F11" s="68">
        <v>1</v>
      </c>
      <c r="G11" s="68">
        <v>1</v>
      </c>
      <c r="H11" s="68"/>
      <c r="I11" s="68"/>
      <c r="J11" s="68"/>
      <c r="K11" s="68"/>
      <c r="L11" s="68"/>
      <c r="M11" s="68">
        <v>1</v>
      </c>
      <c r="N11" s="68"/>
      <c r="O11" s="68"/>
      <c r="P11" s="68"/>
      <c r="Q11" s="68"/>
      <c r="R11" s="68"/>
      <c r="S11" s="68">
        <v>1</v>
      </c>
      <c r="T11" s="68">
        <v>1</v>
      </c>
      <c r="U11" s="68">
        <v>1</v>
      </c>
      <c r="V11" s="68">
        <v>1</v>
      </c>
      <c r="W11" s="68">
        <v>1</v>
      </c>
      <c r="X11" s="68"/>
      <c r="Y11" s="68"/>
      <c r="Z11" s="68">
        <v>1</v>
      </c>
      <c r="AA11" s="68"/>
      <c r="AB11" s="68">
        <v>1</v>
      </c>
      <c r="AC11" s="68">
        <v>1</v>
      </c>
      <c r="AD11" s="68">
        <v>1</v>
      </c>
      <c r="AE11" s="68">
        <v>1</v>
      </c>
      <c r="AF11" s="68">
        <v>1</v>
      </c>
      <c r="AG11" s="68">
        <v>1</v>
      </c>
      <c r="AH11" s="68"/>
      <c r="AI11" s="68"/>
      <c r="AJ11" s="33">
        <f t="shared" si="0"/>
        <v>15</v>
      </c>
      <c r="AL11" s="34" t="s">
        <v>160</v>
      </c>
      <c r="AM11" s="41" t="s">
        <v>189</v>
      </c>
      <c r="AN11" s="35" t="s">
        <v>52</v>
      </c>
      <c r="AO11" s="36" t="s">
        <v>53</v>
      </c>
      <c r="AP11" s="37"/>
    </row>
    <row r="12" spans="1:44" x14ac:dyDescent="0.2">
      <c r="A12" s="29"/>
      <c r="B12" s="38" t="s">
        <v>15</v>
      </c>
      <c r="C12" s="39"/>
      <c r="D12" s="32" t="s">
        <v>33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>
        <v>1</v>
      </c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33">
        <f t="shared" si="0"/>
        <v>1</v>
      </c>
      <c r="AL12" s="34"/>
      <c r="AM12" s="35"/>
      <c r="AN12" s="35"/>
      <c r="AO12" s="36"/>
      <c r="AP12" s="37"/>
    </row>
    <row r="13" spans="1:44" x14ac:dyDescent="0.2">
      <c r="A13" s="29"/>
      <c r="B13" s="38" t="s">
        <v>26</v>
      </c>
      <c r="C13" s="39"/>
      <c r="D13" s="32" t="s">
        <v>34</v>
      </c>
      <c r="E13" s="68"/>
      <c r="F13" s="68"/>
      <c r="G13" s="68">
        <v>1</v>
      </c>
      <c r="H13" s="68">
        <v>1</v>
      </c>
      <c r="I13" s="68"/>
      <c r="J13" s="68">
        <v>1</v>
      </c>
      <c r="K13" s="68"/>
      <c r="L13" s="68"/>
      <c r="M13" s="68">
        <v>1</v>
      </c>
      <c r="N13" s="68"/>
      <c r="O13" s="68">
        <v>-1</v>
      </c>
      <c r="P13" s="68">
        <v>1</v>
      </c>
      <c r="Q13" s="68"/>
      <c r="R13" s="68">
        <v>-1</v>
      </c>
      <c r="S13" s="68">
        <v>1</v>
      </c>
      <c r="T13" s="68">
        <v>1</v>
      </c>
      <c r="U13" s="68">
        <v>2</v>
      </c>
      <c r="V13" s="68">
        <v>2</v>
      </c>
      <c r="W13" s="68">
        <v>1</v>
      </c>
      <c r="X13" s="68">
        <v>1</v>
      </c>
      <c r="Y13" s="68">
        <v>1</v>
      </c>
      <c r="Z13" s="68">
        <v>1</v>
      </c>
      <c r="AA13" s="68">
        <v>1</v>
      </c>
      <c r="AB13" s="68">
        <v>1</v>
      </c>
      <c r="AC13" s="68">
        <v>1</v>
      </c>
      <c r="AD13" s="68">
        <v>1</v>
      </c>
      <c r="AE13" s="68"/>
      <c r="AF13" s="68">
        <v>1</v>
      </c>
      <c r="AG13" s="68">
        <v>1</v>
      </c>
      <c r="AH13" s="68">
        <v>1</v>
      </c>
      <c r="AI13" s="68"/>
      <c r="AJ13" s="33">
        <f t="shared" si="0"/>
        <v>20</v>
      </c>
      <c r="AL13" s="34" t="s">
        <v>148</v>
      </c>
      <c r="AM13" s="35" t="s">
        <v>147</v>
      </c>
      <c r="AN13" s="35" t="s">
        <v>163</v>
      </c>
      <c r="AO13" s="36" t="s">
        <v>56</v>
      </c>
      <c r="AP13" s="37" t="s">
        <v>55</v>
      </c>
    </row>
    <row r="14" spans="1:44" x14ac:dyDescent="0.2">
      <c r="A14" s="29"/>
      <c r="B14" s="38" t="s">
        <v>19</v>
      </c>
      <c r="C14" s="39"/>
      <c r="D14" s="32" t="s">
        <v>140</v>
      </c>
      <c r="E14" s="68"/>
      <c r="F14" s="68"/>
      <c r="G14" s="68">
        <v>1</v>
      </c>
      <c r="H14" s="68"/>
      <c r="I14" s="68"/>
      <c r="J14" s="68">
        <v>1</v>
      </c>
      <c r="K14" s="68"/>
      <c r="L14" s="68">
        <v>1</v>
      </c>
      <c r="M14" s="68"/>
      <c r="N14" s="68">
        <v>-1</v>
      </c>
      <c r="O14" s="68"/>
      <c r="P14" s="68"/>
      <c r="Q14" s="68"/>
      <c r="R14" s="68"/>
      <c r="S14" s="68"/>
      <c r="T14" s="68"/>
      <c r="U14" s="68"/>
      <c r="V14" s="68"/>
      <c r="W14" s="68"/>
      <c r="X14" s="68">
        <v>1</v>
      </c>
      <c r="Y14" s="68"/>
      <c r="Z14" s="68"/>
      <c r="AA14" s="68"/>
      <c r="AB14" s="68">
        <v>1</v>
      </c>
      <c r="AC14" s="68"/>
      <c r="AD14" s="68"/>
      <c r="AE14" s="68"/>
      <c r="AF14" s="68"/>
      <c r="AG14" s="68"/>
      <c r="AH14" s="68"/>
      <c r="AI14" s="68"/>
      <c r="AJ14" s="33">
        <f t="shared" si="0"/>
        <v>4</v>
      </c>
      <c r="AL14" s="34" t="s">
        <v>139</v>
      </c>
      <c r="AM14" s="35"/>
      <c r="AN14" s="35" t="s">
        <v>151</v>
      </c>
      <c r="AO14" s="36"/>
      <c r="AP14" s="37"/>
    </row>
    <row r="15" spans="1:44" x14ac:dyDescent="0.2">
      <c r="A15" s="29"/>
      <c r="B15" s="38" t="s">
        <v>24</v>
      </c>
      <c r="C15" s="39"/>
      <c r="D15" s="32" t="s">
        <v>32</v>
      </c>
      <c r="E15" s="68">
        <v>1</v>
      </c>
      <c r="F15" s="68">
        <v>1</v>
      </c>
      <c r="G15" s="68"/>
      <c r="H15" s="68"/>
      <c r="I15" s="68">
        <v>1</v>
      </c>
      <c r="J15" s="68">
        <v>2</v>
      </c>
      <c r="K15" s="68">
        <v>1</v>
      </c>
      <c r="L15" s="68">
        <v>1</v>
      </c>
      <c r="M15" s="68">
        <v>1</v>
      </c>
      <c r="N15" s="68"/>
      <c r="O15" s="68"/>
      <c r="P15" s="68"/>
      <c r="Q15" s="68"/>
      <c r="R15" s="68"/>
      <c r="S15" s="68">
        <v>1</v>
      </c>
      <c r="T15" s="68"/>
      <c r="U15" s="68"/>
      <c r="V15" s="68"/>
      <c r="W15" s="68">
        <v>1</v>
      </c>
      <c r="X15" s="68">
        <v>1</v>
      </c>
      <c r="Y15" s="68">
        <v>2</v>
      </c>
      <c r="Z15" s="68">
        <v>1</v>
      </c>
      <c r="AA15" s="68">
        <v>1</v>
      </c>
      <c r="AB15" s="68">
        <v>1</v>
      </c>
      <c r="AC15" s="68">
        <v>1</v>
      </c>
      <c r="AD15" s="68">
        <v>1</v>
      </c>
      <c r="AE15" s="68">
        <v>2</v>
      </c>
      <c r="AF15" s="68">
        <v>2</v>
      </c>
      <c r="AG15" s="68">
        <v>1</v>
      </c>
      <c r="AH15" s="68">
        <v>2</v>
      </c>
      <c r="AI15" s="68"/>
      <c r="AJ15" s="33">
        <f t="shared" si="0"/>
        <v>25</v>
      </c>
      <c r="AL15" s="34"/>
      <c r="AM15" s="35" t="s">
        <v>165</v>
      </c>
      <c r="AN15" s="35" t="s">
        <v>164</v>
      </c>
      <c r="AO15" s="36" t="s">
        <v>166</v>
      </c>
      <c r="AP15" s="37" t="s">
        <v>57</v>
      </c>
    </row>
    <row r="16" spans="1:44" x14ac:dyDescent="0.2">
      <c r="A16" s="29"/>
      <c r="B16" s="38"/>
      <c r="C16" s="39"/>
      <c r="D16" s="32" t="s">
        <v>58</v>
      </c>
      <c r="E16" s="68"/>
      <c r="F16" s="68"/>
      <c r="G16" s="68"/>
      <c r="H16" s="68"/>
      <c r="I16" s="68"/>
      <c r="J16" s="68">
        <v>1</v>
      </c>
      <c r="K16" s="68"/>
      <c r="L16" s="68"/>
      <c r="M16" s="68"/>
      <c r="N16" s="68"/>
      <c r="O16" s="68"/>
      <c r="P16" s="68"/>
      <c r="Q16" s="68"/>
      <c r="R16" s="68"/>
      <c r="S16" s="68">
        <v>1</v>
      </c>
      <c r="T16" s="68">
        <v>1</v>
      </c>
      <c r="U16" s="68">
        <v>1</v>
      </c>
      <c r="V16" s="68"/>
      <c r="W16" s="68"/>
      <c r="X16" s="68">
        <v>1</v>
      </c>
      <c r="Y16" s="68"/>
      <c r="Z16" s="68">
        <v>1</v>
      </c>
      <c r="AA16" s="68"/>
      <c r="AB16" s="68">
        <v>1</v>
      </c>
      <c r="AC16" s="68"/>
      <c r="AD16" s="68"/>
      <c r="AE16" s="68"/>
      <c r="AF16" s="68"/>
      <c r="AG16" s="68"/>
      <c r="AH16" s="68"/>
      <c r="AI16" s="68"/>
      <c r="AJ16" s="33">
        <f t="shared" si="0"/>
        <v>7</v>
      </c>
      <c r="AL16" s="34"/>
      <c r="AM16" s="35">
        <v>100</v>
      </c>
      <c r="AN16" s="35" t="s">
        <v>152</v>
      </c>
      <c r="AO16" s="36"/>
      <c r="AP16" s="42"/>
    </row>
    <row r="17" spans="1:42" x14ac:dyDescent="0.2">
      <c r="A17" s="29"/>
      <c r="B17" s="38"/>
      <c r="C17" s="39"/>
      <c r="D17" s="32" t="s">
        <v>38</v>
      </c>
      <c r="E17" s="68"/>
      <c r="F17" s="68"/>
      <c r="G17" s="68"/>
      <c r="H17" s="68"/>
      <c r="I17" s="68"/>
      <c r="J17" s="68"/>
      <c r="K17" s="68"/>
      <c r="L17" s="68">
        <v>1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>
        <v>1</v>
      </c>
      <c r="AF17" s="68"/>
      <c r="AG17" s="68">
        <v>1</v>
      </c>
      <c r="AH17" s="68">
        <v>1</v>
      </c>
      <c r="AI17" s="68"/>
      <c r="AJ17" s="33">
        <f t="shared" si="0"/>
        <v>4</v>
      </c>
      <c r="AL17" s="34"/>
      <c r="AM17" s="35" t="s">
        <v>191</v>
      </c>
      <c r="AN17" s="35" t="s">
        <v>190</v>
      </c>
      <c r="AO17" s="36"/>
      <c r="AP17" s="37"/>
    </row>
    <row r="18" spans="1:42" x14ac:dyDescent="0.2">
      <c r="A18" s="29"/>
      <c r="B18" s="38"/>
      <c r="C18" s="39"/>
      <c r="D18" s="32" t="s">
        <v>42</v>
      </c>
      <c r="E18" s="68"/>
      <c r="F18" s="68"/>
      <c r="G18" s="68">
        <v>2</v>
      </c>
      <c r="H18" s="68">
        <v>1</v>
      </c>
      <c r="I18" s="68">
        <v>1</v>
      </c>
      <c r="J18" s="68"/>
      <c r="K18" s="68">
        <v>1</v>
      </c>
      <c r="L18" s="68"/>
      <c r="M18" s="68">
        <v>1</v>
      </c>
      <c r="N18" s="68"/>
      <c r="O18" s="68"/>
      <c r="P18" s="68"/>
      <c r="Q18" s="68">
        <v>1</v>
      </c>
      <c r="R18" s="68"/>
      <c r="S18" s="68">
        <v>1</v>
      </c>
      <c r="T18" s="68"/>
      <c r="U18" s="68">
        <v>2</v>
      </c>
      <c r="V18" s="68">
        <v>3</v>
      </c>
      <c r="W18" s="68">
        <v>2</v>
      </c>
      <c r="X18" s="68">
        <v>3</v>
      </c>
      <c r="Y18" s="68">
        <v>1</v>
      </c>
      <c r="Z18" s="68">
        <v>1</v>
      </c>
      <c r="AA18" s="68"/>
      <c r="AB18" s="68">
        <v>2</v>
      </c>
      <c r="AC18" s="68">
        <v>2</v>
      </c>
      <c r="AD18" s="68"/>
      <c r="AE18" s="68">
        <v>2</v>
      </c>
      <c r="AF18" s="68">
        <v>2</v>
      </c>
      <c r="AG18" s="68">
        <v>1</v>
      </c>
      <c r="AH18" s="68">
        <v>2</v>
      </c>
      <c r="AI18" s="68"/>
      <c r="AJ18" s="33">
        <f t="shared" si="0"/>
        <v>31</v>
      </c>
      <c r="AL18" s="34"/>
      <c r="AM18" s="35" t="s">
        <v>60</v>
      </c>
      <c r="AN18" s="35" t="s">
        <v>161</v>
      </c>
      <c r="AO18" s="36" t="s">
        <v>59</v>
      </c>
      <c r="AP18" s="37"/>
    </row>
    <row r="19" spans="1:42" x14ac:dyDescent="0.2">
      <c r="A19" s="29"/>
      <c r="B19" s="38"/>
      <c r="C19" s="39"/>
      <c r="D19" s="32" t="s">
        <v>61</v>
      </c>
      <c r="E19" s="68"/>
      <c r="F19" s="68"/>
      <c r="G19" s="68"/>
      <c r="H19" s="68">
        <v>1</v>
      </c>
      <c r="I19" s="68"/>
      <c r="J19" s="68"/>
      <c r="K19" s="68">
        <v>1</v>
      </c>
      <c r="L19" s="68"/>
      <c r="M19" s="68"/>
      <c r="N19" s="68"/>
      <c r="O19" s="68"/>
      <c r="P19" s="68">
        <v>1</v>
      </c>
      <c r="Q19" s="68"/>
      <c r="R19" s="68"/>
      <c r="S19" s="68"/>
      <c r="T19" s="68">
        <v>1</v>
      </c>
      <c r="U19" s="68"/>
      <c r="V19" s="68">
        <v>1</v>
      </c>
      <c r="W19" s="68"/>
      <c r="X19" s="68"/>
      <c r="Y19" s="68">
        <v>1</v>
      </c>
      <c r="Z19" s="68"/>
      <c r="AA19" s="68"/>
      <c r="AB19" s="68">
        <v>1</v>
      </c>
      <c r="AC19" s="68"/>
      <c r="AD19" s="68">
        <v>1</v>
      </c>
      <c r="AE19" s="68"/>
      <c r="AF19" s="68"/>
      <c r="AG19" s="68">
        <v>1</v>
      </c>
      <c r="AH19" s="68">
        <v>1</v>
      </c>
      <c r="AI19" s="68"/>
      <c r="AJ19" s="33">
        <f t="shared" si="0"/>
        <v>10</v>
      </c>
      <c r="AL19" s="34"/>
      <c r="AM19" s="35" t="s">
        <v>63</v>
      </c>
      <c r="AN19" s="35" t="s">
        <v>64</v>
      </c>
      <c r="AO19" s="36" t="s">
        <v>62</v>
      </c>
      <c r="AP19" s="37"/>
    </row>
    <row r="20" spans="1:42" x14ac:dyDescent="0.2">
      <c r="B20" s="43" t="s">
        <v>14</v>
      </c>
      <c r="C20" s="44" t="s">
        <v>14</v>
      </c>
      <c r="D20" s="45" t="s">
        <v>170</v>
      </c>
      <c r="E20" s="68"/>
      <c r="F20" s="68"/>
      <c r="G20" s="68"/>
      <c r="H20" s="68"/>
      <c r="I20" s="68"/>
      <c r="J20" s="68"/>
      <c r="K20" s="68">
        <v>1</v>
      </c>
      <c r="L20" s="68"/>
      <c r="M20" s="68"/>
      <c r="N20" s="68">
        <v>2</v>
      </c>
      <c r="O20" s="68">
        <v>2</v>
      </c>
      <c r="P20" s="68"/>
      <c r="Q20" s="68"/>
      <c r="R20" s="68">
        <v>1</v>
      </c>
      <c r="S20" s="68">
        <v>1</v>
      </c>
      <c r="T20" s="68">
        <v>1</v>
      </c>
      <c r="U20" s="68"/>
      <c r="V20" s="68"/>
      <c r="W20" s="68"/>
      <c r="X20" s="68">
        <v>1</v>
      </c>
      <c r="Y20" s="68">
        <v>1</v>
      </c>
      <c r="Z20" s="68">
        <v>1</v>
      </c>
      <c r="AA20" s="68"/>
      <c r="AB20" s="68"/>
      <c r="AC20" s="68"/>
      <c r="AD20" s="68"/>
      <c r="AE20" s="68"/>
      <c r="AF20" s="68">
        <v>1</v>
      </c>
      <c r="AG20" s="68"/>
      <c r="AH20" s="68"/>
      <c r="AI20" s="68"/>
      <c r="AJ20" s="33">
        <f t="shared" si="0"/>
        <v>12</v>
      </c>
      <c r="AL20" s="46"/>
      <c r="AM20" s="35" t="s">
        <v>155</v>
      </c>
      <c r="AN20" s="35" t="s">
        <v>171</v>
      </c>
      <c r="AO20" s="36" t="s">
        <v>193</v>
      </c>
      <c r="AP20" s="37" t="s">
        <v>192</v>
      </c>
    </row>
    <row r="21" spans="1:42" x14ac:dyDescent="0.2">
      <c r="B21" s="47" t="s">
        <v>18</v>
      </c>
      <c r="C21" s="48" t="s">
        <v>15</v>
      </c>
      <c r="D21" s="45" t="s">
        <v>172</v>
      </c>
      <c r="E21" s="68">
        <v>1</v>
      </c>
      <c r="F21" s="68">
        <v>1</v>
      </c>
      <c r="G21" s="68"/>
      <c r="H21" s="68">
        <v>1</v>
      </c>
      <c r="I21" s="68">
        <v>1</v>
      </c>
      <c r="J21" s="68">
        <v>1</v>
      </c>
      <c r="K21" s="68">
        <v>2</v>
      </c>
      <c r="L21" s="68">
        <v>1</v>
      </c>
      <c r="M21" s="68">
        <v>1</v>
      </c>
      <c r="N21" s="68">
        <v>3</v>
      </c>
      <c r="O21" s="68">
        <v>3</v>
      </c>
      <c r="P21" s="68">
        <v>1</v>
      </c>
      <c r="Q21" s="68">
        <v>1</v>
      </c>
      <c r="R21" s="68">
        <v>2</v>
      </c>
      <c r="S21" s="68">
        <v>2</v>
      </c>
      <c r="T21" s="68">
        <v>2</v>
      </c>
      <c r="U21" s="68"/>
      <c r="V21" s="68">
        <v>1</v>
      </c>
      <c r="W21" s="68">
        <v>1</v>
      </c>
      <c r="X21" s="68">
        <v>2</v>
      </c>
      <c r="Y21" s="68">
        <v>2</v>
      </c>
      <c r="Z21" s="68">
        <v>2</v>
      </c>
      <c r="AA21" s="68">
        <v>1</v>
      </c>
      <c r="AB21" s="68"/>
      <c r="AC21" s="68"/>
      <c r="AD21" s="68">
        <v>1</v>
      </c>
      <c r="AE21" s="68">
        <v>1</v>
      </c>
      <c r="AF21" s="68">
        <v>1</v>
      </c>
      <c r="AG21" s="68">
        <v>1</v>
      </c>
      <c r="AH21" s="68">
        <v>1</v>
      </c>
      <c r="AI21" s="68"/>
      <c r="AJ21" s="33">
        <f t="shared" si="0"/>
        <v>37</v>
      </c>
      <c r="AL21" s="34" t="s">
        <v>173</v>
      </c>
      <c r="AM21" s="35" t="s">
        <v>174</v>
      </c>
      <c r="AN21" s="35"/>
      <c r="AO21" s="36" t="s">
        <v>175</v>
      </c>
      <c r="AP21" s="37" t="s">
        <v>176</v>
      </c>
    </row>
    <row r="22" spans="1:42" x14ac:dyDescent="0.2">
      <c r="B22" s="47" t="s">
        <v>16</v>
      </c>
      <c r="C22" s="48" t="s">
        <v>16</v>
      </c>
      <c r="D22" s="45" t="s">
        <v>94</v>
      </c>
      <c r="E22" s="68"/>
      <c r="F22" s="68"/>
      <c r="G22" s="68"/>
      <c r="H22" s="68"/>
      <c r="I22" s="68">
        <v>1</v>
      </c>
      <c r="J22" s="68">
        <v>1</v>
      </c>
      <c r="K22" s="68">
        <v>1</v>
      </c>
      <c r="L22" s="68"/>
      <c r="M22" s="68"/>
      <c r="N22" s="68"/>
      <c r="O22" s="68"/>
      <c r="P22" s="68">
        <v>1</v>
      </c>
      <c r="Q22" s="68"/>
      <c r="R22" s="68">
        <v>1</v>
      </c>
      <c r="S22" s="68">
        <v>1</v>
      </c>
      <c r="T22" s="68">
        <v>1</v>
      </c>
      <c r="U22" s="68">
        <v>1</v>
      </c>
      <c r="V22" s="68"/>
      <c r="W22" s="68">
        <v>1</v>
      </c>
      <c r="X22" s="68">
        <v>1</v>
      </c>
      <c r="Y22" s="68"/>
      <c r="Z22" s="68">
        <v>1</v>
      </c>
      <c r="AA22" s="68">
        <v>1</v>
      </c>
      <c r="AB22" s="68">
        <v>1</v>
      </c>
      <c r="AC22" s="68"/>
      <c r="AD22" s="68">
        <v>1</v>
      </c>
      <c r="AE22" s="68"/>
      <c r="AF22" s="68">
        <v>2</v>
      </c>
      <c r="AG22" s="68">
        <v>1</v>
      </c>
      <c r="AH22" s="68">
        <v>1</v>
      </c>
      <c r="AI22" s="68"/>
      <c r="AJ22" s="33">
        <f t="shared" si="0"/>
        <v>18</v>
      </c>
      <c r="AL22" s="34"/>
      <c r="AM22" s="35" t="s">
        <v>95</v>
      </c>
      <c r="AN22" s="35" t="s">
        <v>96</v>
      </c>
      <c r="AO22" s="36" t="s">
        <v>97</v>
      </c>
      <c r="AP22" s="37"/>
    </row>
    <row r="23" spans="1:42" x14ac:dyDescent="0.2">
      <c r="B23" s="47" t="s">
        <v>21</v>
      </c>
      <c r="C23" s="48" t="s">
        <v>12</v>
      </c>
      <c r="D23" s="45" t="s">
        <v>78</v>
      </c>
      <c r="E23" s="68"/>
      <c r="F23" s="68"/>
      <c r="G23" s="68">
        <v>1</v>
      </c>
      <c r="H23" s="68">
        <v>1</v>
      </c>
      <c r="I23" s="68"/>
      <c r="J23" s="68"/>
      <c r="K23" s="68">
        <v>1</v>
      </c>
      <c r="L23" s="68">
        <v>1</v>
      </c>
      <c r="M23" s="68"/>
      <c r="N23" s="68">
        <v>1</v>
      </c>
      <c r="O23" s="68"/>
      <c r="P23" s="68"/>
      <c r="Q23" s="68">
        <v>1</v>
      </c>
      <c r="R23" s="68"/>
      <c r="S23" s="68">
        <v>1</v>
      </c>
      <c r="T23" s="68">
        <v>1</v>
      </c>
      <c r="U23" s="68">
        <v>1</v>
      </c>
      <c r="V23" s="68"/>
      <c r="W23" s="68">
        <v>1</v>
      </c>
      <c r="X23" s="68">
        <v>1</v>
      </c>
      <c r="Y23" s="68"/>
      <c r="Z23" s="68"/>
      <c r="AA23" s="68">
        <v>1</v>
      </c>
      <c r="AB23" s="68"/>
      <c r="AC23" s="68">
        <v>1</v>
      </c>
      <c r="AD23" s="68">
        <v>2</v>
      </c>
      <c r="AE23" s="68">
        <v>1</v>
      </c>
      <c r="AF23" s="68">
        <v>1</v>
      </c>
      <c r="AG23" s="68">
        <v>1</v>
      </c>
      <c r="AH23" s="68"/>
      <c r="AI23" s="68"/>
      <c r="AJ23" s="33">
        <f t="shared" si="0"/>
        <v>18</v>
      </c>
      <c r="AL23" s="34"/>
      <c r="AM23" s="35" t="s">
        <v>136</v>
      </c>
      <c r="AN23" s="35"/>
      <c r="AO23" s="36" t="s">
        <v>85</v>
      </c>
      <c r="AP23" s="37"/>
    </row>
    <row r="24" spans="1:42" x14ac:dyDescent="0.2">
      <c r="B24" s="47" t="s">
        <v>19</v>
      </c>
      <c r="C24" s="48"/>
      <c r="D24" s="45" t="s">
        <v>156</v>
      </c>
      <c r="E24" s="68"/>
      <c r="F24" s="68"/>
      <c r="G24" s="68"/>
      <c r="H24" s="68"/>
      <c r="I24" s="68"/>
      <c r="J24" s="68"/>
      <c r="K24" s="68"/>
      <c r="L24" s="68">
        <v>1</v>
      </c>
      <c r="M24" s="68"/>
      <c r="N24" s="68"/>
      <c r="O24" s="68"/>
      <c r="P24" s="68"/>
      <c r="Q24" s="68"/>
      <c r="R24" s="68">
        <v>1</v>
      </c>
      <c r="S24" s="68"/>
      <c r="T24" s="68"/>
      <c r="U24" s="68">
        <v>1</v>
      </c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33">
        <f t="shared" si="0"/>
        <v>3</v>
      </c>
      <c r="AL24" s="34" t="s">
        <v>195</v>
      </c>
      <c r="AM24" s="35"/>
      <c r="AN24" s="35" t="s">
        <v>194</v>
      </c>
      <c r="AO24" s="36"/>
      <c r="AP24" s="37" t="s">
        <v>196</v>
      </c>
    </row>
    <row r="25" spans="1:42" x14ac:dyDescent="0.2">
      <c r="B25" s="47" t="s">
        <v>24</v>
      </c>
      <c r="C25" s="48"/>
      <c r="D25" s="45" t="s">
        <v>46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>
        <v>1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>
        <v>1</v>
      </c>
      <c r="AH25" s="68"/>
      <c r="AI25" s="68"/>
      <c r="AJ25" s="33">
        <f t="shared" si="0"/>
        <v>2</v>
      </c>
      <c r="AL25" s="34" t="s">
        <v>72</v>
      </c>
      <c r="AM25" s="35"/>
      <c r="AN25" s="35" t="s">
        <v>73</v>
      </c>
      <c r="AO25" s="36"/>
      <c r="AP25" s="37"/>
    </row>
    <row r="26" spans="1:42" x14ac:dyDescent="0.2">
      <c r="B26" s="47"/>
      <c r="C26" s="48"/>
      <c r="D26" s="45" t="s">
        <v>169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>
        <v>1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33">
        <f t="shared" si="0"/>
        <v>1</v>
      </c>
      <c r="AL26" s="34"/>
      <c r="AM26" s="35" t="s">
        <v>168</v>
      </c>
      <c r="AN26" s="35" t="s">
        <v>75</v>
      </c>
      <c r="AO26" s="36" t="s">
        <v>74</v>
      </c>
      <c r="AP26" s="37"/>
    </row>
    <row r="27" spans="1:42" x14ac:dyDescent="0.2">
      <c r="B27" s="47"/>
      <c r="C27" s="48"/>
      <c r="D27" s="45" t="s">
        <v>69</v>
      </c>
      <c r="E27" s="68"/>
      <c r="F27" s="68"/>
      <c r="G27" s="68"/>
      <c r="H27" s="68"/>
      <c r="I27" s="68"/>
      <c r="J27" s="68"/>
      <c r="K27" s="68"/>
      <c r="L27" s="68">
        <v>1</v>
      </c>
      <c r="M27" s="68"/>
      <c r="N27" s="68"/>
      <c r="O27" s="68"/>
      <c r="P27" s="68">
        <v>-1</v>
      </c>
      <c r="Q27" s="68">
        <v>1</v>
      </c>
      <c r="R27" s="68"/>
      <c r="S27" s="68">
        <v>1</v>
      </c>
      <c r="T27" s="68"/>
      <c r="U27" s="68"/>
      <c r="V27" s="68"/>
      <c r="W27" s="68">
        <v>-1</v>
      </c>
      <c r="X27" s="68"/>
      <c r="Y27" s="68"/>
      <c r="Z27" s="68"/>
      <c r="AA27" s="68">
        <v>1</v>
      </c>
      <c r="AB27" s="68"/>
      <c r="AC27" s="68"/>
      <c r="AD27" s="68"/>
      <c r="AE27" s="68"/>
      <c r="AF27" s="68"/>
      <c r="AG27" s="68"/>
      <c r="AH27" s="68">
        <v>1</v>
      </c>
      <c r="AI27" s="68"/>
      <c r="AJ27" s="33">
        <f t="shared" si="0"/>
        <v>3</v>
      </c>
      <c r="AL27" s="34" t="s">
        <v>76</v>
      </c>
      <c r="AM27" s="35"/>
      <c r="AN27" s="35"/>
      <c r="AO27" s="36" t="s">
        <v>79</v>
      </c>
      <c r="AP27" s="37"/>
    </row>
    <row r="28" spans="1:42" x14ac:dyDescent="0.2">
      <c r="B28" s="47"/>
      <c r="C28" s="48"/>
      <c r="D28" s="45" t="s">
        <v>153</v>
      </c>
      <c r="E28" s="68"/>
      <c r="F28" s="68"/>
      <c r="G28" s="68"/>
      <c r="H28" s="68"/>
      <c r="I28" s="68">
        <v>-1</v>
      </c>
      <c r="J28" s="68"/>
      <c r="K28" s="68"/>
      <c r="L28" s="68"/>
      <c r="M28" s="68"/>
      <c r="N28" s="68"/>
      <c r="O28" s="68"/>
      <c r="P28" s="68"/>
      <c r="Q28" s="68">
        <v>-1</v>
      </c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>
        <v>-1</v>
      </c>
      <c r="AE28" s="68"/>
      <c r="AF28" s="68"/>
      <c r="AG28" s="68"/>
      <c r="AH28" s="68"/>
      <c r="AI28" s="68"/>
      <c r="AJ28" s="33">
        <f t="shared" si="0"/>
        <v>-3</v>
      </c>
      <c r="AK28" s="49"/>
      <c r="AL28" s="34"/>
      <c r="AM28" s="35"/>
      <c r="AN28" s="35"/>
      <c r="AO28" s="36"/>
      <c r="AP28" s="37"/>
    </row>
    <row r="29" spans="1:42" x14ac:dyDescent="0.2">
      <c r="B29" s="47"/>
      <c r="C29" s="48"/>
      <c r="D29" s="45" t="s">
        <v>70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>
        <v>-1</v>
      </c>
      <c r="U29" s="68"/>
      <c r="V29" s="68"/>
      <c r="W29" s="68">
        <v>1</v>
      </c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>
        <v>1</v>
      </c>
      <c r="AI29" s="68"/>
      <c r="AJ29" s="33">
        <f t="shared" si="0"/>
        <v>1</v>
      </c>
      <c r="AL29" s="34"/>
      <c r="AM29" s="35" t="s">
        <v>82</v>
      </c>
      <c r="AN29" s="35"/>
      <c r="AO29" s="36" t="s">
        <v>84</v>
      </c>
      <c r="AP29" s="37" t="s">
        <v>124</v>
      </c>
    </row>
    <row r="30" spans="1:42" x14ac:dyDescent="0.2">
      <c r="B30" s="47"/>
      <c r="C30" s="48"/>
      <c r="D30" s="45" t="s">
        <v>167</v>
      </c>
      <c r="E30" s="68">
        <v>2</v>
      </c>
      <c r="F30" s="68">
        <v>1</v>
      </c>
      <c r="G30" s="68"/>
      <c r="H30" s="68">
        <v>1</v>
      </c>
      <c r="I30" s="68">
        <v>1</v>
      </c>
      <c r="J30" s="68">
        <v>2</v>
      </c>
      <c r="K30" s="68">
        <v>1</v>
      </c>
      <c r="L30" s="68">
        <v>1</v>
      </c>
      <c r="M30" s="68"/>
      <c r="N30" s="68"/>
      <c r="O30" s="68"/>
      <c r="P30" s="68"/>
      <c r="Q30" s="68"/>
      <c r="R30" s="68"/>
      <c r="S30" s="68"/>
      <c r="T30" s="68">
        <v>1</v>
      </c>
      <c r="U30" s="68">
        <v>1</v>
      </c>
      <c r="V30" s="68">
        <v>1</v>
      </c>
      <c r="W30" s="68">
        <v>2</v>
      </c>
      <c r="X30" s="68">
        <v>2</v>
      </c>
      <c r="Y30" s="68">
        <v>2</v>
      </c>
      <c r="Z30" s="68">
        <v>2</v>
      </c>
      <c r="AA30" s="68">
        <v>1</v>
      </c>
      <c r="AB30" s="68">
        <v>1</v>
      </c>
      <c r="AC30" s="68">
        <v>2</v>
      </c>
      <c r="AD30" s="68">
        <v>2</v>
      </c>
      <c r="AE30" s="68">
        <v>2</v>
      </c>
      <c r="AF30" s="68">
        <v>2</v>
      </c>
      <c r="AG30" s="68">
        <v>1</v>
      </c>
      <c r="AH30" s="68">
        <v>1</v>
      </c>
      <c r="AI30" s="68"/>
      <c r="AJ30" s="33">
        <f t="shared" si="0"/>
        <v>32</v>
      </c>
      <c r="AL30" s="34" t="s">
        <v>92</v>
      </c>
      <c r="AM30" s="35"/>
      <c r="AN30" s="35" t="s">
        <v>91</v>
      </c>
      <c r="AO30" s="36"/>
      <c r="AP30" s="37"/>
    </row>
    <row r="31" spans="1:42" x14ac:dyDescent="0.2">
      <c r="B31" s="47"/>
      <c r="C31" s="48"/>
      <c r="D31" s="45" t="s">
        <v>45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>
        <v>2</v>
      </c>
      <c r="AA31" s="68">
        <v>1</v>
      </c>
      <c r="AB31" s="68"/>
      <c r="AC31" s="68"/>
      <c r="AD31" s="68">
        <v>1</v>
      </c>
      <c r="AE31" s="68"/>
      <c r="AF31" s="68">
        <v>1</v>
      </c>
      <c r="AG31" s="68"/>
      <c r="AH31" s="68">
        <v>1</v>
      </c>
      <c r="AI31" s="68"/>
      <c r="AJ31" s="33">
        <f t="shared" si="0"/>
        <v>6</v>
      </c>
      <c r="AL31" s="34" t="s">
        <v>197</v>
      </c>
      <c r="AM31" s="35"/>
      <c r="AN31" s="35"/>
      <c r="AO31" s="36" t="s">
        <v>83</v>
      </c>
      <c r="AP31" s="37"/>
    </row>
    <row r="32" spans="1:42" x14ac:dyDescent="0.2">
      <c r="B32" s="50" t="s">
        <v>18</v>
      </c>
      <c r="C32" s="51" t="s">
        <v>17</v>
      </c>
      <c r="D32" s="52" t="s">
        <v>41</v>
      </c>
      <c r="E32" s="68"/>
      <c r="F32" s="68">
        <v>1</v>
      </c>
      <c r="G32" s="68">
        <v>2</v>
      </c>
      <c r="H32" s="68"/>
      <c r="I32" s="68">
        <v>1</v>
      </c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>
        <v>2</v>
      </c>
      <c r="X32" s="68"/>
      <c r="Y32" s="68"/>
      <c r="Z32" s="68">
        <v>1</v>
      </c>
      <c r="AA32" s="68">
        <v>1</v>
      </c>
      <c r="AB32" s="68"/>
      <c r="AC32" s="68">
        <v>1</v>
      </c>
      <c r="AD32" s="68">
        <v>1</v>
      </c>
      <c r="AE32" s="68">
        <v>1</v>
      </c>
      <c r="AF32" s="68">
        <v>1</v>
      </c>
      <c r="AG32" s="68"/>
      <c r="AH32" s="68">
        <v>1</v>
      </c>
      <c r="AI32" s="68"/>
      <c r="AJ32" s="33">
        <f t="shared" si="0"/>
        <v>13</v>
      </c>
      <c r="AL32" s="34"/>
      <c r="AM32" s="35" t="s">
        <v>102</v>
      </c>
      <c r="AN32" s="35" t="s">
        <v>103</v>
      </c>
      <c r="AO32" s="36" t="s">
        <v>180</v>
      </c>
      <c r="AP32" s="37"/>
    </row>
    <row r="33" spans="2:42" x14ac:dyDescent="0.2">
      <c r="B33" s="53" t="s">
        <v>14</v>
      </c>
      <c r="C33" s="54" t="s">
        <v>18</v>
      </c>
      <c r="D33" s="52" t="s">
        <v>101</v>
      </c>
      <c r="E33" s="68"/>
      <c r="F33" s="68"/>
      <c r="G33" s="68"/>
      <c r="H33" s="68">
        <v>1</v>
      </c>
      <c r="I33" s="68"/>
      <c r="J33" s="68"/>
      <c r="K33" s="68">
        <v>1</v>
      </c>
      <c r="L33" s="68">
        <v>1</v>
      </c>
      <c r="M33" s="68"/>
      <c r="N33" s="68">
        <v>2</v>
      </c>
      <c r="O33" s="68"/>
      <c r="P33" s="68">
        <v>1</v>
      </c>
      <c r="Q33" s="68"/>
      <c r="R33" s="68">
        <v>1</v>
      </c>
      <c r="S33" s="68"/>
      <c r="T33" s="68"/>
      <c r="U33" s="68">
        <v>1</v>
      </c>
      <c r="V33" s="68"/>
      <c r="W33" s="68"/>
      <c r="X33" s="68"/>
      <c r="Y33" s="68"/>
      <c r="Z33" s="68">
        <v>1</v>
      </c>
      <c r="AA33" s="68"/>
      <c r="AB33" s="68"/>
      <c r="AC33" s="68">
        <v>2</v>
      </c>
      <c r="AD33" s="68"/>
      <c r="AE33" s="68">
        <v>1</v>
      </c>
      <c r="AF33" s="68"/>
      <c r="AG33" s="68"/>
      <c r="AH33" s="68"/>
      <c r="AI33" s="68"/>
      <c r="AJ33" s="33">
        <f t="shared" si="0"/>
        <v>12</v>
      </c>
      <c r="AL33" s="34"/>
      <c r="AM33" s="35" t="s">
        <v>100</v>
      </c>
      <c r="AN33" s="35"/>
      <c r="AO33" s="36" t="s">
        <v>104</v>
      </c>
      <c r="AP33" s="37"/>
    </row>
    <row r="34" spans="2:42" x14ac:dyDescent="0.2">
      <c r="B34" s="53" t="s">
        <v>11</v>
      </c>
      <c r="C34" s="54" t="s">
        <v>19</v>
      </c>
      <c r="D34" s="52" t="s">
        <v>40</v>
      </c>
      <c r="E34" s="68"/>
      <c r="F34" s="68"/>
      <c r="G34" s="68"/>
      <c r="H34" s="68"/>
      <c r="I34" s="68"/>
      <c r="J34" s="68"/>
      <c r="K34" s="68"/>
      <c r="L34" s="68"/>
      <c r="M34" s="68"/>
      <c r="N34" s="68">
        <v>1</v>
      </c>
      <c r="O34" s="68">
        <v>1</v>
      </c>
      <c r="P34" s="68">
        <v>3</v>
      </c>
      <c r="Q34" s="68">
        <v>3</v>
      </c>
      <c r="R34" s="68"/>
      <c r="S34" s="68"/>
      <c r="T34" s="68"/>
      <c r="U34" s="68">
        <v>1</v>
      </c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>
        <v>1</v>
      </c>
      <c r="AI34" s="68"/>
      <c r="AJ34" s="33">
        <f t="shared" si="0"/>
        <v>10</v>
      </c>
      <c r="AL34" s="34"/>
      <c r="AM34" s="35" t="s">
        <v>198</v>
      </c>
      <c r="AN34" s="35" t="s">
        <v>114</v>
      </c>
      <c r="AO34" s="36" t="s">
        <v>99</v>
      </c>
      <c r="AP34" s="37" t="s">
        <v>86</v>
      </c>
    </row>
    <row r="35" spans="2:42" x14ac:dyDescent="0.2">
      <c r="B35" s="53" t="s">
        <v>21</v>
      </c>
      <c r="C35" s="54" t="s">
        <v>20</v>
      </c>
      <c r="D35" s="52" t="s">
        <v>134</v>
      </c>
      <c r="E35" s="68"/>
      <c r="F35" s="68"/>
      <c r="G35" s="68"/>
      <c r="H35" s="68"/>
      <c r="I35" s="68">
        <v>1</v>
      </c>
      <c r="J35" s="68"/>
      <c r="K35" s="68">
        <v>1</v>
      </c>
      <c r="L35" s="68"/>
      <c r="M35" s="68"/>
      <c r="N35" s="68"/>
      <c r="O35" s="68"/>
      <c r="P35" s="68"/>
      <c r="Q35" s="68">
        <v>1</v>
      </c>
      <c r="R35" s="68"/>
      <c r="S35" s="68">
        <v>1</v>
      </c>
      <c r="T35" s="68"/>
      <c r="U35" s="68"/>
      <c r="V35" s="68"/>
      <c r="W35" s="68">
        <v>1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33">
        <f t="shared" si="0"/>
        <v>5</v>
      </c>
      <c r="AL35" s="34"/>
      <c r="AM35" s="35" t="s">
        <v>200</v>
      </c>
      <c r="AN35" s="35" t="s">
        <v>125</v>
      </c>
      <c r="AO35" s="36" t="s">
        <v>199</v>
      </c>
      <c r="AP35" s="37"/>
    </row>
    <row r="36" spans="2:42" x14ac:dyDescent="0.2">
      <c r="B36" s="53" t="s">
        <v>15</v>
      </c>
      <c r="C36" s="54" t="s">
        <v>21</v>
      </c>
      <c r="D36" s="52" t="s">
        <v>107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>
        <v>1</v>
      </c>
      <c r="R36" s="68"/>
      <c r="S36" s="68"/>
      <c r="T36" s="68"/>
      <c r="U36" s="68">
        <v>-1</v>
      </c>
      <c r="V36" s="68"/>
      <c r="W36" s="68"/>
      <c r="X36" s="68"/>
      <c r="Y36" s="68"/>
      <c r="Z36" s="68">
        <v>1</v>
      </c>
      <c r="AA36" s="68"/>
      <c r="AB36" s="68"/>
      <c r="AC36" s="68"/>
      <c r="AD36" s="68"/>
      <c r="AE36" s="68"/>
      <c r="AF36" s="68"/>
      <c r="AG36" s="68"/>
      <c r="AH36" s="68"/>
      <c r="AI36" s="68"/>
      <c r="AJ36" s="33">
        <f t="shared" si="0"/>
        <v>1</v>
      </c>
      <c r="AL36" s="34" t="s">
        <v>138</v>
      </c>
      <c r="AM36" s="35"/>
      <c r="AN36" s="35" t="s">
        <v>108</v>
      </c>
      <c r="AO36" s="36"/>
      <c r="AP36" s="37"/>
    </row>
    <row r="37" spans="2:42" x14ac:dyDescent="0.2">
      <c r="B37" s="53" t="s">
        <v>11</v>
      </c>
      <c r="C37" s="54"/>
      <c r="D37" s="52" t="s">
        <v>29</v>
      </c>
      <c r="E37" s="68"/>
      <c r="F37" s="68"/>
      <c r="G37" s="68"/>
      <c r="H37" s="68"/>
      <c r="I37" s="68"/>
      <c r="J37" s="68"/>
      <c r="K37" s="68"/>
      <c r="L37" s="68"/>
      <c r="M37" s="68">
        <v>1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33">
        <f t="shared" si="0"/>
        <v>1</v>
      </c>
      <c r="AL37" s="34"/>
      <c r="AM37" s="35" t="s">
        <v>187</v>
      </c>
      <c r="AN37" s="35"/>
      <c r="AO37" s="36" t="s">
        <v>110</v>
      </c>
      <c r="AP37" s="37"/>
    </row>
    <row r="38" spans="2:42" x14ac:dyDescent="0.2">
      <c r="B38" s="53" t="s">
        <v>16</v>
      </c>
      <c r="C38" s="54"/>
      <c r="D38" s="52" t="s">
        <v>116</v>
      </c>
      <c r="E38" s="68"/>
      <c r="F38" s="68"/>
      <c r="G38" s="68">
        <v>-1</v>
      </c>
      <c r="H38" s="68"/>
      <c r="I38" s="68"/>
      <c r="J38" s="68"/>
      <c r="K38" s="68"/>
      <c r="L38" s="68"/>
      <c r="M38" s="68"/>
      <c r="N38" s="68"/>
      <c r="O38" s="68">
        <v>1</v>
      </c>
      <c r="P38" s="68"/>
      <c r="Q38" s="68"/>
      <c r="R38" s="68"/>
      <c r="S38" s="68">
        <v>1</v>
      </c>
      <c r="T38" s="68"/>
      <c r="U38" s="68"/>
      <c r="V38" s="68"/>
      <c r="W38" s="68">
        <v>-1</v>
      </c>
      <c r="X38" s="68"/>
      <c r="Y38" s="68"/>
      <c r="Z38" s="68">
        <v>-1</v>
      </c>
      <c r="AA38" s="68"/>
      <c r="AB38" s="68"/>
      <c r="AC38" s="68"/>
      <c r="AD38" s="68"/>
      <c r="AE38" s="68"/>
      <c r="AF38" s="68"/>
      <c r="AG38" s="68"/>
      <c r="AH38" s="68"/>
      <c r="AI38" s="68"/>
      <c r="AJ38" s="33">
        <f t="shared" si="0"/>
        <v>-1</v>
      </c>
      <c r="AL38" s="34" t="s">
        <v>150</v>
      </c>
      <c r="AM38" s="35"/>
      <c r="AN38" s="35" t="s">
        <v>149</v>
      </c>
      <c r="AO38" s="36"/>
      <c r="AP38" s="37"/>
    </row>
    <row r="39" spans="2:42" x14ac:dyDescent="0.2">
      <c r="B39" s="53" t="s">
        <v>19</v>
      </c>
      <c r="C39" s="54"/>
      <c r="D39" s="52" t="s">
        <v>105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>
        <v>1</v>
      </c>
      <c r="P39" s="68"/>
      <c r="Q39" s="68"/>
      <c r="R39" s="68"/>
      <c r="S39" s="68"/>
      <c r="T39" s="68">
        <v>1</v>
      </c>
      <c r="U39" s="68"/>
      <c r="V39" s="68"/>
      <c r="W39" s="68"/>
      <c r="X39" s="68">
        <v>1</v>
      </c>
      <c r="Y39" s="68"/>
      <c r="Z39" s="68"/>
      <c r="AA39" s="68">
        <v>1</v>
      </c>
      <c r="AB39" s="68"/>
      <c r="AC39" s="68">
        <v>-1</v>
      </c>
      <c r="AD39" s="68"/>
      <c r="AE39" s="68"/>
      <c r="AF39" s="68">
        <v>1</v>
      </c>
      <c r="AG39" s="68">
        <v>1</v>
      </c>
      <c r="AH39" s="68">
        <v>1</v>
      </c>
      <c r="AI39" s="68"/>
      <c r="AJ39" s="33">
        <f t="shared" si="0"/>
        <v>6</v>
      </c>
      <c r="AL39" s="34" t="s">
        <v>162</v>
      </c>
      <c r="AM39" s="35" t="s">
        <v>117</v>
      </c>
      <c r="AN39" s="35" t="s">
        <v>179</v>
      </c>
      <c r="AO39" s="36"/>
      <c r="AP39" s="37"/>
    </row>
    <row r="40" spans="2:42" x14ac:dyDescent="0.2">
      <c r="B40" s="53" t="s">
        <v>24</v>
      </c>
      <c r="C40" s="54"/>
      <c r="D40" s="52" t="s">
        <v>109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33">
        <f t="shared" si="0"/>
        <v>0</v>
      </c>
      <c r="AL40" s="34"/>
      <c r="AM40" s="35" t="s">
        <v>112</v>
      </c>
      <c r="AN40" s="35"/>
      <c r="AO40" s="36" t="s">
        <v>111</v>
      </c>
      <c r="AP40" s="37" t="s">
        <v>201</v>
      </c>
    </row>
    <row r="41" spans="2:42" x14ac:dyDescent="0.2">
      <c r="B41" s="53"/>
      <c r="C41" s="54"/>
      <c r="D41" s="52" t="s">
        <v>106</v>
      </c>
      <c r="E41" s="68">
        <v>1</v>
      </c>
      <c r="F41" s="68"/>
      <c r="G41" s="68"/>
      <c r="H41" s="68"/>
      <c r="I41" s="68">
        <v>1</v>
      </c>
      <c r="J41" s="68"/>
      <c r="K41" s="68"/>
      <c r="L41" s="68"/>
      <c r="M41" s="68">
        <v>1</v>
      </c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>
        <v>2</v>
      </c>
      <c r="Z41" s="68"/>
      <c r="AA41" s="68">
        <v>1</v>
      </c>
      <c r="AB41" s="68"/>
      <c r="AC41" s="68"/>
      <c r="AD41" s="68">
        <v>1</v>
      </c>
      <c r="AE41" s="68"/>
      <c r="AF41" s="68"/>
      <c r="AG41" s="68"/>
      <c r="AH41" s="68"/>
      <c r="AI41" s="68"/>
      <c r="AJ41" s="33">
        <f t="shared" si="0"/>
        <v>7</v>
      </c>
      <c r="AL41" s="34"/>
      <c r="AM41" s="35"/>
      <c r="AN41" s="35" t="s">
        <v>202</v>
      </c>
      <c r="AO41" s="36" t="s">
        <v>118</v>
      </c>
      <c r="AP41" s="37"/>
    </row>
    <row r="42" spans="2:42" x14ac:dyDescent="0.2">
      <c r="B42" s="53"/>
      <c r="C42" s="54"/>
      <c r="D42" s="52" t="s">
        <v>28</v>
      </c>
      <c r="E42" s="68"/>
      <c r="F42" s="68">
        <v>-1</v>
      </c>
      <c r="G42" s="68"/>
      <c r="H42" s="68"/>
      <c r="I42" s="68"/>
      <c r="J42" s="68"/>
      <c r="K42" s="68"/>
      <c r="L42" s="68">
        <v>1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>
        <v>1</v>
      </c>
      <c r="AB42" s="68"/>
      <c r="AC42" s="68"/>
      <c r="AD42" s="68"/>
      <c r="AE42" s="68"/>
      <c r="AF42" s="68"/>
      <c r="AG42" s="68"/>
      <c r="AH42" s="68"/>
      <c r="AI42" s="68"/>
      <c r="AJ42" s="33">
        <f t="shared" si="0"/>
        <v>1</v>
      </c>
      <c r="AL42" s="34"/>
      <c r="AM42" s="35" t="s">
        <v>157</v>
      </c>
      <c r="AN42" s="35"/>
      <c r="AO42" s="36" t="s">
        <v>119</v>
      </c>
      <c r="AP42" s="37" t="s">
        <v>135</v>
      </c>
    </row>
    <row r="43" spans="2:42" x14ac:dyDescent="0.2">
      <c r="B43" s="55"/>
      <c r="C43" s="56"/>
      <c r="D43" s="52" t="s">
        <v>113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33">
        <f t="shared" si="0"/>
        <v>0</v>
      </c>
      <c r="AL43" s="34"/>
      <c r="AM43" s="35" t="s">
        <v>120</v>
      </c>
      <c r="AN43" s="35"/>
      <c r="AO43" s="36" t="s">
        <v>121</v>
      </c>
      <c r="AP43" s="37"/>
    </row>
    <row r="44" spans="2:42" x14ac:dyDescent="0.2">
      <c r="B44" s="57" t="s">
        <v>22</v>
      </c>
      <c r="C44" s="58" t="s">
        <v>22</v>
      </c>
      <c r="D44" s="59" t="s">
        <v>182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33">
        <f t="shared" si="0"/>
        <v>0</v>
      </c>
      <c r="AL44" s="34" t="s">
        <v>183</v>
      </c>
      <c r="AM44" s="35"/>
      <c r="AN44" s="35" t="s">
        <v>186</v>
      </c>
      <c r="AO44" s="36"/>
      <c r="AP44" s="37" t="s">
        <v>185</v>
      </c>
    </row>
    <row r="45" spans="2:42" x14ac:dyDescent="0.2">
      <c r="B45" s="60" t="s">
        <v>25</v>
      </c>
      <c r="C45" s="61" t="s">
        <v>11</v>
      </c>
      <c r="D45" s="59" t="s">
        <v>43</v>
      </c>
      <c r="E45" s="68">
        <v>1</v>
      </c>
      <c r="F45" s="68">
        <v>1</v>
      </c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>
        <v>1</v>
      </c>
      <c r="AB45" s="68"/>
      <c r="AC45" s="68"/>
      <c r="AD45" s="68">
        <v>1</v>
      </c>
      <c r="AE45" s="68"/>
      <c r="AF45" s="68"/>
      <c r="AG45" s="68"/>
      <c r="AH45" s="68"/>
      <c r="AI45" s="68"/>
      <c r="AJ45" s="33">
        <f t="shared" si="0"/>
        <v>4</v>
      </c>
      <c r="AL45" s="34"/>
      <c r="AM45" s="35" t="s">
        <v>158</v>
      </c>
      <c r="AN45" s="35" t="s">
        <v>177</v>
      </c>
      <c r="AO45" s="36" t="s">
        <v>159</v>
      </c>
      <c r="AP45" s="37" t="s">
        <v>112</v>
      </c>
    </row>
    <row r="46" spans="2:42" x14ac:dyDescent="0.2">
      <c r="B46" s="60" t="s">
        <v>15</v>
      </c>
      <c r="C46" s="61" t="s">
        <v>23</v>
      </c>
      <c r="D46" s="59" t="s">
        <v>39</v>
      </c>
      <c r="E46" s="68">
        <v>1</v>
      </c>
      <c r="F46" s="68"/>
      <c r="G46" s="68"/>
      <c r="H46" s="68"/>
      <c r="I46" s="68">
        <v>1</v>
      </c>
      <c r="J46" s="68"/>
      <c r="K46" s="68"/>
      <c r="L46" s="68">
        <v>1</v>
      </c>
      <c r="M46" s="68">
        <v>1</v>
      </c>
      <c r="N46" s="68"/>
      <c r="O46" s="68">
        <v>1</v>
      </c>
      <c r="P46" s="68">
        <v>1</v>
      </c>
      <c r="Q46" s="68">
        <v>2</v>
      </c>
      <c r="R46" s="68"/>
      <c r="S46" s="68">
        <v>1</v>
      </c>
      <c r="T46" s="68"/>
      <c r="U46" s="68"/>
      <c r="V46" s="68">
        <v>1</v>
      </c>
      <c r="W46" s="68"/>
      <c r="X46" s="68"/>
      <c r="Y46" s="68">
        <v>1</v>
      </c>
      <c r="Z46" s="68"/>
      <c r="AA46" s="68"/>
      <c r="AB46" s="68"/>
      <c r="AC46" s="68"/>
      <c r="AD46" s="68">
        <v>1</v>
      </c>
      <c r="AE46" s="68"/>
      <c r="AF46" s="68">
        <v>1</v>
      </c>
      <c r="AG46" s="68"/>
      <c r="AH46" s="68">
        <v>1</v>
      </c>
      <c r="AI46" s="68"/>
      <c r="AJ46" s="33">
        <f t="shared" si="0"/>
        <v>14</v>
      </c>
      <c r="AL46" s="34"/>
      <c r="AM46" s="35" t="s">
        <v>137</v>
      </c>
      <c r="AN46" s="35"/>
      <c r="AO46" s="36" t="s">
        <v>126</v>
      </c>
      <c r="AP46" s="37" t="s">
        <v>98</v>
      </c>
    </row>
    <row r="47" spans="2:42" x14ac:dyDescent="0.2">
      <c r="B47" s="60" t="s">
        <v>20</v>
      </c>
      <c r="C47" s="61" t="s">
        <v>24</v>
      </c>
      <c r="D47" s="59" t="s">
        <v>44</v>
      </c>
      <c r="E47" s="68"/>
      <c r="F47" s="68"/>
      <c r="G47" s="68"/>
      <c r="H47" s="68"/>
      <c r="I47" s="68">
        <v>1</v>
      </c>
      <c r="J47" s="68"/>
      <c r="K47" s="68"/>
      <c r="L47" s="68"/>
      <c r="M47" s="68"/>
      <c r="N47" s="68">
        <v>1</v>
      </c>
      <c r="O47" s="68"/>
      <c r="P47" s="68"/>
      <c r="Q47" s="68"/>
      <c r="R47" s="68">
        <v>2</v>
      </c>
      <c r="S47" s="68"/>
      <c r="T47" s="68"/>
      <c r="U47" s="68"/>
      <c r="V47" s="68"/>
      <c r="W47" s="68">
        <v>1</v>
      </c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>
        <v>2</v>
      </c>
      <c r="AI47" s="68"/>
      <c r="AJ47" s="33">
        <f t="shared" si="0"/>
        <v>7</v>
      </c>
      <c r="AL47" s="34" t="s">
        <v>129</v>
      </c>
      <c r="AM47" s="35" t="s">
        <v>127</v>
      </c>
      <c r="AN47" s="35"/>
      <c r="AO47" s="36" t="s">
        <v>128</v>
      </c>
      <c r="AP47" s="37" t="s">
        <v>203</v>
      </c>
    </row>
    <row r="48" spans="2:42" x14ac:dyDescent="0.2">
      <c r="B48" s="60" t="s">
        <v>15</v>
      </c>
      <c r="C48" s="61"/>
      <c r="D48" s="59" t="s">
        <v>30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>
        <v>2</v>
      </c>
      <c r="P48" s="68">
        <v>1</v>
      </c>
      <c r="Q48" s="68">
        <v>1</v>
      </c>
      <c r="R48" s="68"/>
      <c r="S48" s="68"/>
      <c r="T48" s="68"/>
      <c r="U48" s="68"/>
      <c r="V48" s="68">
        <v>1</v>
      </c>
      <c r="W48" s="68"/>
      <c r="X48" s="68"/>
      <c r="Y48" s="68">
        <v>1</v>
      </c>
      <c r="Z48" s="68">
        <v>1</v>
      </c>
      <c r="AA48" s="68">
        <v>1</v>
      </c>
      <c r="AB48" s="68">
        <v>1</v>
      </c>
      <c r="AC48" s="68"/>
      <c r="AD48" s="68">
        <v>1</v>
      </c>
      <c r="AE48" s="68"/>
      <c r="AF48" s="68">
        <v>1</v>
      </c>
      <c r="AG48" s="68">
        <v>1</v>
      </c>
      <c r="AH48" s="68">
        <v>1</v>
      </c>
      <c r="AI48" s="68"/>
      <c r="AJ48" s="33">
        <f t="shared" si="0"/>
        <v>13</v>
      </c>
      <c r="AL48" s="34"/>
      <c r="AM48" s="35"/>
      <c r="AN48" s="35" t="s">
        <v>115</v>
      </c>
      <c r="AO48" s="36"/>
      <c r="AP48" s="37"/>
    </row>
    <row r="49" spans="2:42" x14ac:dyDescent="0.2">
      <c r="B49" s="60" t="s">
        <v>21</v>
      </c>
      <c r="C49" s="61"/>
      <c r="D49" s="59" t="s">
        <v>133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>
        <v>1</v>
      </c>
      <c r="AE49" s="68">
        <v>1</v>
      </c>
      <c r="AF49" s="68"/>
      <c r="AG49" s="68"/>
      <c r="AH49" s="68">
        <v>1</v>
      </c>
      <c r="AI49" s="68"/>
      <c r="AJ49" s="33">
        <f t="shared" si="0"/>
        <v>3</v>
      </c>
      <c r="AL49" s="34" t="s">
        <v>130</v>
      </c>
      <c r="AM49" s="35" t="s">
        <v>178</v>
      </c>
      <c r="AN49" s="35"/>
      <c r="AO49" s="36"/>
      <c r="AP49" s="37"/>
    </row>
    <row r="50" spans="2:42" x14ac:dyDescent="0.2">
      <c r="B50" s="60" t="s">
        <v>23</v>
      </c>
      <c r="C50" s="61"/>
      <c r="D50" s="59" t="s">
        <v>154</v>
      </c>
      <c r="E50" s="68"/>
      <c r="F50" s="68"/>
      <c r="G50" s="68"/>
      <c r="H50" s="68"/>
      <c r="I50" s="68"/>
      <c r="J50" s="68"/>
      <c r="K50" s="68"/>
      <c r="L50" s="68"/>
      <c r="M50" s="68">
        <v>1</v>
      </c>
      <c r="N50" s="68"/>
      <c r="O50" s="68"/>
      <c r="P50" s="68"/>
      <c r="Q50" s="68"/>
      <c r="R50" s="68">
        <v>1</v>
      </c>
      <c r="S50" s="68"/>
      <c r="T50" s="68"/>
      <c r="U50" s="68"/>
      <c r="V50" s="68">
        <v>1</v>
      </c>
      <c r="W50" s="68">
        <v>1</v>
      </c>
      <c r="X50" s="68"/>
      <c r="Y50" s="68"/>
      <c r="Z50" s="68"/>
      <c r="AA50" s="68">
        <v>1</v>
      </c>
      <c r="AB50" s="68"/>
      <c r="AC50" s="68">
        <v>1</v>
      </c>
      <c r="AD50" s="68"/>
      <c r="AE50" s="68">
        <v>1</v>
      </c>
      <c r="AF50" s="68"/>
      <c r="AG50" s="68"/>
      <c r="AH50" s="68"/>
      <c r="AI50" s="68"/>
      <c r="AJ50" s="33">
        <f t="shared" si="0"/>
        <v>7</v>
      </c>
      <c r="AL50" s="34" t="s">
        <v>48</v>
      </c>
      <c r="AM50" s="35"/>
      <c r="AN50" s="35" t="s">
        <v>80</v>
      </c>
      <c r="AO50" s="36" t="s">
        <v>181</v>
      </c>
      <c r="AP50" s="37" t="s">
        <v>81</v>
      </c>
    </row>
    <row r="51" spans="2:42" x14ac:dyDescent="0.2">
      <c r="B51" s="60" t="s">
        <v>19</v>
      </c>
      <c r="C51" s="61"/>
      <c r="D51" s="59" t="s">
        <v>122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33">
        <f t="shared" si="0"/>
        <v>0</v>
      </c>
      <c r="AL51" s="34" t="s">
        <v>184</v>
      </c>
      <c r="AM51" s="35"/>
      <c r="AN51" s="35"/>
      <c r="AO51" s="36"/>
      <c r="AP51" s="37" t="s">
        <v>123</v>
      </c>
    </row>
    <row r="52" spans="2:42" x14ac:dyDescent="0.2">
      <c r="B52" s="60" t="s">
        <v>24</v>
      </c>
      <c r="C52" s="61"/>
      <c r="D52" s="59" t="s">
        <v>142</v>
      </c>
      <c r="E52" s="68"/>
      <c r="F52" s="68"/>
      <c r="G52" s="68">
        <v>1</v>
      </c>
      <c r="H52" s="68"/>
      <c r="I52" s="68"/>
      <c r="J52" s="68"/>
      <c r="K52" s="68"/>
      <c r="L52" s="68">
        <v>1</v>
      </c>
      <c r="M52" s="68"/>
      <c r="N52" s="68">
        <v>1</v>
      </c>
      <c r="O52" s="68">
        <v>1</v>
      </c>
      <c r="P52" s="68"/>
      <c r="Q52" s="68">
        <v>1</v>
      </c>
      <c r="R52" s="68">
        <v>1</v>
      </c>
      <c r="S52" s="68">
        <v>2</v>
      </c>
      <c r="T52" s="68"/>
      <c r="U52" s="68"/>
      <c r="V52" s="68"/>
      <c r="W52" s="68"/>
      <c r="X52" s="68"/>
      <c r="Y52" s="68"/>
      <c r="Z52" s="68">
        <v>1</v>
      </c>
      <c r="AA52" s="68">
        <v>1</v>
      </c>
      <c r="AB52" s="68"/>
      <c r="AC52" s="68"/>
      <c r="AD52" s="68"/>
      <c r="AE52" s="68"/>
      <c r="AF52" s="68">
        <v>1</v>
      </c>
      <c r="AG52" s="68">
        <v>1</v>
      </c>
      <c r="AH52" s="68"/>
      <c r="AI52" s="68"/>
      <c r="AJ52" s="33">
        <f t="shared" si="0"/>
        <v>12</v>
      </c>
      <c r="AL52" s="34"/>
      <c r="AM52" s="35">
        <v>33</v>
      </c>
      <c r="AN52" s="35"/>
      <c r="AO52" s="36">
        <v>100</v>
      </c>
      <c r="AP52" s="37"/>
    </row>
    <row r="53" spans="2:42" x14ac:dyDescent="0.2">
      <c r="B53" s="60"/>
      <c r="C53" s="61"/>
      <c r="D53" s="59" t="s">
        <v>132</v>
      </c>
      <c r="E53" s="68"/>
      <c r="F53" s="68"/>
      <c r="G53" s="68"/>
      <c r="H53" s="68">
        <v>1</v>
      </c>
      <c r="I53" s="68"/>
      <c r="J53" s="68"/>
      <c r="K53" s="68"/>
      <c r="L53" s="68"/>
      <c r="M53" s="68"/>
      <c r="N53" s="68"/>
      <c r="O53" s="68"/>
      <c r="P53" s="68"/>
      <c r="Q53" s="68">
        <v>1</v>
      </c>
      <c r="R53" s="68">
        <v>1</v>
      </c>
      <c r="S53" s="68"/>
      <c r="T53" s="68">
        <v>1</v>
      </c>
      <c r="U53" s="68"/>
      <c r="V53" s="68">
        <v>1</v>
      </c>
      <c r="W53" s="68">
        <v>1</v>
      </c>
      <c r="X53" s="68">
        <v>1</v>
      </c>
      <c r="Y53" s="68">
        <v>1</v>
      </c>
      <c r="Z53" s="68">
        <v>1</v>
      </c>
      <c r="AA53" s="68">
        <v>1</v>
      </c>
      <c r="AB53" s="68">
        <v>1</v>
      </c>
      <c r="AC53" s="68"/>
      <c r="AD53" s="68">
        <v>1</v>
      </c>
      <c r="AE53" s="68">
        <v>1</v>
      </c>
      <c r="AF53" s="68">
        <v>1</v>
      </c>
      <c r="AG53" s="68">
        <v>1</v>
      </c>
      <c r="AH53" s="68">
        <v>1</v>
      </c>
      <c r="AI53" s="68"/>
      <c r="AJ53" s="33">
        <f t="shared" si="0"/>
        <v>16</v>
      </c>
      <c r="AL53" s="34"/>
      <c r="AM53" s="35">
        <v>33</v>
      </c>
      <c r="AN53" s="35"/>
      <c r="AO53" s="36">
        <v>100</v>
      </c>
      <c r="AP53" s="37"/>
    </row>
    <row r="54" spans="2:42" x14ac:dyDescent="0.2">
      <c r="B54" s="60"/>
      <c r="C54" s="61"/>
      <c r="D54" s="59" t="s">
        <v>37</v>
      </c>
      <c r="E54" s="68"/>
      <c r="F54" s="68"/>
      <c r="G54" s="68"/>
      <c r="H54" s="68"/>
      <c r="I54" s="68"/>
      <c r="J54" s="68">
        <v>1</v>
      </c>
      <c r="K54" s="68"/>
      <c r="L54" s="68">
        <v>1</v>
      </c>
      <c r="M54" s="68"/>
      <c r="N54" s="68"/>
      <c r="O54" s="68"/>
      <c r="P54" s="68"/>
      <c r="Q54" s="68"/>
      <c r="R54" s="68"/>
      <c r="S54" s="68"/>
      <c r="T54" s="68"/>
      <c r="U54" s="68">
        <v>2</v>
      </c>
      <c r="V54" s="68"/>
      <c r="W54" s="68">
        <v>1</v>
      </c>
      <c r="X54" s="68">
        <v>1</v>
      </c>
      <c r="Y54" s="68">
        <v>1</v>
      </c>
      <c r="Z54" s="68">
        <v>2</v>
      </c>
      <c r="AA54" s="68"/>
      <c r="AB54" s="68">
        <v>1</v>
      </c>
      <c r="AC54" s="68">
        <v>1</v>
      </c>
      <c r="AD54" s="68">
        <v>1</v>
      </c>
      <c r="AE54" s="68">
        <v>1</v>
      </c>
      <c r="AF54" s="68">
        <v>1</v>
      </c>
      <c r="AG54" s="68">
        <v>1</v>
      </c>
      <c r="AH54" s="68">
        <v>1</v>
      </c>
      <c r="AI54" s="68"/>
      <c r="AJ54" s="33">
        <f t="shared" si="0"/>
        <v>16</v>
      </c>
      <c r="AL54" s="34"/>
      <c r="AM54" s="35"/>
      <c r="AN54" s="35"/>
      <c r="AO54" s="36" t="s">
        <v>77</v>
      </c>
      <c r="AP54" s="37"/>
    </row>
    <row r="55" spans="2:42" x14ac:dyDescent="0.2">
      <c r="B55" s="62"/>
      <c r="C55" s="63"/>
      <c r="D55" s="59" t="s">
        <v>36</v>
      </c>
      <c r="E55" s="68"/>
      <c r="F55" s="68"/>
      <c r="G55" s="68"/>
      <c r="H55" s="68">
        <v>1</v>
      </c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>
        <v>1</v>
      </c>
      <c r="U55" s="68"/>
      <c r="V55" s="68"/>
      <c r="W55" s="68"/>
      <c r="X55" s="68"/>
      <c r="Y55" s="68">
        <v>1</v>
      </c>
      <c r="Z55" s="68"/>
      <c r="AA55" s="68"/>
      <c r="AB55" s="68">
        <v>2</v>
      </c>
      <c r="AC55" s="68"/>
      <c r="AD55" s="68"/>
      <c r="AE55" s="68">
        <v>1</v>
      </c>
      <c r="AF55" s="68"/>
      <c r="AG55" s="68"/>
      <c r="AH55" s="68"/>
      <c r="AI55" s="68"/>
      <c r="AJ55" s="33">
        <f t="shared" si="0"/>
        <v>6</v>
      </c>
      <c r="AL55" s="34"/>
      <c r="AM55" s="35" t="s">
        <v>71</v>
      </c>
      <c r="AN55" s="35"/>
      <c r="AO55" s="36" t="s">
        <v>131</v>
      </c>
      <c r="AP55" s="37" t="s">
        <v>188</v>
      </c>
    </row>
    <row r="56" spans="2:42" x14ac:dyDescent="0.2">
      <c r="E56" s="85">
        <f>SUM(E8:E55)</f>
        <v>6</v>
      </c>
      <c r="F56" s="85">
        <f t="shared" ref="F56:AI56" si="1">SUM(F8:F55)</f>
        <v>6</v>
      </c>
      <c r="G56" s="85">
        <f t="shared" si="1"/>
        <v>9</v>
      </c>
      <c r="H56" s="85">
        <f t="shared" si="1"/>
        <v>10</v>
      </c>
      <c r="I56" s="85">
        <f t="shared" si="1"/>
        <v>9</v>
      </c>
      <c r="J56" s="85">
        <f t="shared" si="1"/>
        <v>11</v>
      </c>
      <c r="K56" s="85">
        <f t="shared" si="1"/>
        <v>12</v>
      </c>
      <c r="L56" s="85">
        <f t="shared" si="1"/>
        <v>13</v>
      </c>
      <c r="M56" s="85">
        <f t="shared" si="1"/>
        <v>9</v>
      </c>
      <c r="N56" s="85">
        <f t="shared" si="1"/>
        <v>11</v>
      </c>
      <c r="O56" s="85">
        <f t="shared" si="1"/>
        <v>13</v>
      </c>
      <c r="P56" s="85">
        <f t="shared" si="1"/>
        <v>8</v>
      </c>
      <c r="Q56" s="85">
        <f t="shared" si="1"/>
        <v>13</v>
      </c>
      <c r="R56" s="85">
        <f t="shared" si="1"/>
        <v>11</v>
      </c>
      <c r="S56" s="85">
        <f t="shared" si="1"/>
        <v>16</v>
      </c>
      <c r="T56" s="85">
        <f t="shared" si="1"/>
        <v>13</v>
      </c>
      <c r="U56" s="85">
        <f t="shared" si="1"/>
        <v>13</v>
      </c>
      <c r="V56" s="85">
        <f t="shared" si="1"/>
        <v>14</v>
      </c>
      <c r="W56" s="85">
        <f t="shared" si="1"/>
        <v>18</v>
      </c>
      <c r="X56" s="85">
        <f t="shared" si="1"/>
        <v>18</v>
      </c>
      <c r="Y56" s="85">
        <f t="shared" si="1"/>
        <v>18</v>
      </c>
      <c r="Z56" s="85">
        <f t="shared" si="1"/>
        <v>21</v>
      </c>
      <c r="AA56" s="85">
        <f t="shared" si="1"/>
        <v>19</v>
      </c>
      <c r="AB56" s="85">
        <f t="shared" si="1"/>
        <v>16</v>
      </c>
      <c r="AC56" s="85">
        <f t="shared" si="1"/>
        <v>13</v>
      </c>
      <c r="AD56" s="85">
        <f t="shared" si="1"/>
        <v>19</v>
      </c>
      <c r="AE56" s="85">
        <f t="shared" si="1"/>
        <v>18</v>
      </c>
      <c r="AF56" s="85">
        <f t="shared" si="1"/>
        <v>22</v>
      </c>
      <c r="AG56" s="85">
        <f t="shared" si="1"/>
        <v>16</v>
      </c>
      <c r="AH56" s="85">
        <f t="shared" si="1"/>
        <v>25</v>
      </c>
      <c r="AI56" s="85">
        <f t="shared" si="1"/>
        <v>0</v>
      </c>
    </row>
    <row r="57" spans="2:42" x14ac:dyDescent="0.2">
      <c r="E57" s="33">
        <f>IF(SUM(E8:E55)=0,NA(),SUM(E8:E55))</f>
        <v>6</v>
      </c>
      <c r="F57" s="33">
        <f t="shared" ref="F57:AI57" si="2">IF(SUM(F8:F55)=0,NA(),SUM(F8:F55))</f>
        <v>6</v>
      </c>
      <c r="G57" s="33">
        <f t="shared" si="2"/>
        <v>9</v>
      </c>
      <c r="H57" s="33">
        <f t="shared" si="2"/>
        <v>10</v>
      </c>
      <c r="I57" s="33">
        <f t="shared" si="2"/>
        <v>9</v>
      </c>
      <c r="J57" s="33">
        <f t="shared" si="2"/>
        <v>11</v>
      </c>
      <c r="K57" s="33">
        <f t="shared" si="2"/>
        <v>12</v>
      </c>
      <c r="L57" s="33">
        <f t="shared" si="2"/>
        <v>13</v>
      </c>
      <c r="M57" s="33">
        <f t="shared" si="2"/>
        <v>9</v>
      </c>
      <c r="N57" s="33">
        <f t="shared" si="2"/>
        <v>11</v>
      </c>
      <c r="O57" s="33">
        <f t="shared" si="2"/>
        <v>13</v>
      </c>
      <c r="P57" s="33">
        <f t="shared" si="2"/>
        <v>8</v>
      </c>
      <c r="Q57" s="33">
        <f t="shared" si="2"/>
        <v>13</v>
      </c>
      <c r="R57" s="33">
        <f t="shared" si="2"/>
        <v>11</v>
      </c>
      <c r="S57" s="33">
        <f t="shared" si="2"/>
        <v>16</v>
      </c>
      <c r="T57" s="33">
        <f t="shared" si="2"/>
        <v>13</v>
      </c>
      <c r="U57" s="33">
        <f t="shared" si="2"/>
        <v>13</v>
      </c>
      <c r="V57" s="33">
        <f t="shared" si="2"/>
        <v>14</v>
      </c>
      <c r="W57" s="33">
        <f t="shared" si="2"/>
        <v>18</v>
      </c>
      <c r="X57" s="33">
        <f t="shared" si="2"/>
        <v>18</v>
      </c>
      <c r="Y57" s="33">
        <f t="shared" si="2"/>
        <v>18</v>
      </c>
      <c r="Z57" s="33">
        <f t="shared" si="2"/>
        <v>21</v>
      </c>
      <c r="AA57" s="33">
        <f t="shared" si="2"/>
        <v>19</v>
      </c>
      <c r="AB57" s="33">
        <f t="shared" si="2"/>
        <v>16</v>
      </c>
      <c r="AC57" s="33">
        <f t="shared" si="2"/>
        <v>13</v>
      </c>
      <c r="AD57" s="33">
        <f t="shared" si="2"/>
        <v>19</v>
      </c>
      <c r="AE57" s="33">
        <f t="shared" si="2"/>
        <v>18</v>
      </c>
      <c r="AF57" s="33">
        <f t="shared" si="2"/>
        <v>22</v>
      </c>
      <c r="AG57" s="33">
        <f t="shared" si="2"/>
        <v>16</v>
      </c>
      <c r="AH57" s="33">
        <f t="shared" si="2"/>
        <v>25</v>
      </c>
      <c r="AI57" s="33" t="e">
        <f t="shared" si="2"/>
        <v>#N/A</v>
      </c>
    </row>
    <row r="58" spans="2:42" x14ac:dyDescent="0.2">
      <c r="E58" s="66" t="e">
        <f>IF(SUM(E8:E19)=0,NA(),SUM(E8:E19))</f>
        <v>#N/A</v>
      </c>
      <c r="F58" s="66">
        <f t="shared" ref="F58:AI58" si="3">IF(SUM(F8:F19)=0,NA(),SUM(F8:F19))</f>
        <v>3</v>
      </c>
      <c r="G58" s="66">
        <f t="shared" si="3"/>
        <v>6</v>
      </c>
      <c r="H58" s="66">
        <f t="shared" si="3"/>
        <v>4</v>
      </c>
      <c r="I58" s="66">
        <f t="shared" si="3"/>
        <v>2</v>
      </c>
      <c r="J58" s="66">
        <f t="shared" si="3"/>
        <v>6</v>
      </c>
      <c r="K58" s="66">
        <f t="shared" si="3"/>
        <v>4</v>
      </c>
      <c r="L58" s="66">
        <f t="shared" si="3"/>
        <v>3</v>
      </c>
      <c r="M58" s="66">
        <f t="shared" si="3"/>
        <v>4</v>
      </c>
      <c r="N58" s="66" t="e">
        <f t="shared" si="3"/>
        <v>#N/A</v>
      </c>
      <c r="O58" s="66" t="e">
        <f t="shared" si="3"/>
        <v>#N/A</v>
      </c>
      <c r="P58" s="66">
        <f t="shared" si="3"/>
        <v>1</v>
      </c>
      <c r="Q58" s="66">
        <f t="shared" si="3"/>
        <v>1</v>
      </c>
      <c r="R58" s="66" t="e">
        <f t="shared" si="3"/>
        <v>#N/A</v>
      </c>
      <c r="S58" s="66">
        <f t="shared" si="3"/>
        <v>5</v>
      </c>
      <c r="T58" s="66">
        <f t="shared" si="3"/>
        <v>5</v>
      </c>
      <c r="U58" s="66">
        <f t="shared" si="3"/>
        <v>6</v>
      </c>
      <c r="V58" s="66">
        <f t="shared" si="3"/>
        <v>8</v>
      </c>
      <c r="W58" s="66">
        <f t="shared" si="3"/>
        <v>6</v>
      </c>
      <c r="X58" s="66">
        <f t="shared" si="3"/>
        <v>8</v>
      </c>
      <c r="Y58" s="66">
        <f t="shared" si="3"/>
        <v>6</v>
      </c>
      <c r="Z58" s="66">
        <f t="shared" si="3"/>
        <v>6</v>
      </c>
      <c r="AA58" s="66">
        <f t="shared" si="3"/>
        <v>4</v>
      </c>
      <c r="AB58" s="66">
        <f t="shared" si="3"/>
        <v>9</v>
      </c>
      <c r="AC58" s="66">
        <f t="shared" si="3"/>
        <v>6</v>
      </c>
      <c r="AD58" s="66">
        <f t="shared" si="3"/>
        <v>5</v>
      </c>
      <c r="AE58" s="66">
        <f t="shared" si="3"/>
        <v>7</v>
      </c>
      <c r="AF58" s="66">
        <f t="shared" si="3"/>
        <v>7</v>
      </c>
      <c r="AG58" s="66">
        <f t="shared" si="3"/>
        <v>6</v>
      </c>
      <c r="AH58" s="66">
        <f t="shared" si="3"/>
        <v>9</v>
      </c>
      <c r="AI58" s="66" t="e">
        <f t="shared" si="3"/>
        <v>#N/A</v>
      </c>
      <c r="AJ58" s="66"/>
    </row>
    <row r="59" spans="2:42" x14ac:dyDescent="0.2">
      <c r="E59" s="66">
        <f>IF(SUM(E20:E31)=0,NA(),SUM(E20:E31))</f>
        <v>3</v>
      </c>
      <c r="F59" s="66">
        <f t="shared" ref="F59:AI59" si="4">IF(SUM(F20:F31)=0,NA(),SUM(F20:F31))</f>
        <v>2</v>
      </c>
      <c r="G59" s="66">
        <f t="shared" si="4"/>
        <v>1</v>
      </c>
      <c r="H59" s="66">
        <f t="shared" si="4"/>
        <v>3</v>
      </c>
      <c r="I59" s="66">
        <f t="shared" si="4"/>
        <v>2</v>
      </c>
      <c r="J59" s="66">
        <f t="shared" si="4"/>
        <v>4</v>
      </c>
      <c r="K59" s="66">
        <f t="shared" si="4"/>
        <v>6</v>
      </c>
      <c r="L59" s="66">
        <f t="shared" si="4"/>
        <v>5</v>
      </c>
      <c r="M59" s="66">
        <f t="shared" si="4"/>
        <v>1</v>
      </c>
      <c r="N59" s="66">
        <f t="shared" si="4"/>
        <v>6</v>
      </c>
      <c r="O59" s="66">
        <f t="shared" si="4"/>
        <v>6</v>
      </c>
      <c r="P59" s="66">
        <f t="shared" si="4"/>
        <v>1</v>
      </c>
      <c r="Q59" s="66">
        <f t="shared" si="4"/>
        <v>2</v>
      </c>
      <c r="R59" s="66">
        <f t="shared" si="4"/>
        <v>5</v>
      </c>
      <c r="S59" s="66">
        <f t="shared" si="4"/>
        <v>6</v>
      </c>
      <c r="T59" s="66">
        <f t="shared" si="4"/>
        <v>5</v>
      </c>
      <c r="U59" s="66">
        <f t="shared" si="4"/>
        <v>4</v>
      </c>
      <c r="V59" s="66">
        <f t="shared" si="4"/>
        <v>2</v>
      </c>
      <c r="W59" s="66">
        <f t="shared" si="4"/>
        <v>6</v>
      </c>
      <c r="X59" s="66">
        <f t="shared" si="4"/>
        <v>7</v>
      </c>
      <c r="Y59" s="66">
        <f t="shared" si="4"/>
        <v>5</v>
      </c>
      <c r="Z59" s="66">
        <f t="shared" si="4"/>
        <v>8</v>
      </c>
      <c r="AA59" s="66">
        <f t="shared" si="4"/>
        <v>6</v>
      </c>
      <c r="AB59" s="66">
        <f t="shared" si="4"/>
        <v>2</v>
      </c>
      <c r="AC59" s="66">
        <f t="shared" si="4"/>
        <v>3</v>
      </c>
      <c r="AD59" s="66">
        <f t="shared" si="4"/>
        <v>6</v>
      </c>
      <c r="AE59" s="66">
        <f t="shared" si="4"/>
        <v>4</v>
      </c>
      <c r="AF59" s="66">
        <f t="shared" si="4"/>
        <v>8</v>
      </c>
      <c r="AG59" s="66">
        <f t="shared" si="4"/>
        <v>5</v>
      </c>
      <c r="AH59" s="66">
        <f t="shared" si="4"/>
        <v>6</v>
      </c>
      <c r="AI59" s="66" t="e">
        <f t="shared" si="4"/>
        <v>#N/A</v>
      </c>
      <c r="AJ59" s="66"/>
    </row>
    <row r="60" spans="2:42" x14ac:dyDescent="0.2">
      <c r="E60" s="66">
        <f>IF(SUM(E32:E43)=0,NA(),SUM(E32:E43))</f>
        <v>1</v>
      </c>
      <c r="F60" s="66" t="e">
        <f t="shared" ref="F60:AI60" si="5">IF(SUM(F32:F43)=0,NA(),SUM(F32:F43))</f>
        <v>#N/A</v>
      </c>
      <c r="G60" s="66">
        <f t="shared" si="5"/>
        <v>1</v>
      </c>
      <c r="H60" s="66">
        <f t="shared" si="5"/>
        <v>1</v>
      </c>
      <c r="I60" s="66">
        <f t="shared" si="5"/>
        <v>3</v>
      </c>
      <c r="J60" s="66" t="e">
        <f t="shared" si="5"/>
        <v>#N/A</v>
      </c>
      <c r="K60" s="66">
        <f t="shared" si="5"/>
        <v>2</v>
      </c>
      <c r="L60" s="66">
        <f t="shared" si="5"/>
        <v>2</v>
      </c>
      <c r="M60" s="66">
        <f t="shared" si="5"/>
        <v>2</v>
      </c>
      <c r="N60" s="66">
        <f t="shared" si="5"/>
        <v>3</v>
      </c>
      <c r="O60" s="66">
        <f t="shared" si="5"/>
        <v>3</v>
      </c>
      <c r="P60" s="66">
        <f t="shared" si="5"/>
        <v>4</v>
      </c>
      <c r="Q60" s="66">
        <f t="shared" si="5"/>
        <v>5</v>
      </c>
      <c r="R60" s="66">
        <f t="shared" si="5"/>
        <v>1</v>
      </c>
      <c r="S60" s="66">
        <f t="shared" si="5"/>
        <v>2</v>
      </c>
      <c r="T60" s="66">
        <f t="shared" si="5"/>
        <v>1</v>
      </c>
      <c r="U60" s="66">
        <f t="shared" si="5"/>
        <v>1</v>
      </c>
      <c r="V60" s="66" t="e">
        <f t="shared" si="5"/>
        <v>#N/A</v>
      </c>
      <c r="W60" s="66">
        <f t="shared" si="5"/>
        <v>2</v>
      </c>
      <c r="X60" s="66">
        <f t="shared" si="5"/>
        <v>1</v>
      </c>
      <c r="Y60" s="66">
        <f t="shared" si="5"/>
        <v>2</v>
      </c>
      <c r="Z60" s="66">
        <f t="shared" si="5"/>
        <v>2</v>
      </c>
      <c r="AA60" s="66">
        <f t="shared" si="5"/>
        <v>4</v>
      </c>
      <c r="AB60" s="66" t="e">
        <f t="shared" si="5"/>
        <v>#N/A</v>
      </c>
      <c r="AC60" s="66">
        <f t="shared" si="5"/>
        <v>2</v>
      </c>
      <c r="AD60" s="66">
        <f t="shared" si="5"/>
        <v>2</v>
      </c>
      <c r="AE60" s="66">
        <f t="shared" si="5"/>
        <v>2</v>
      </c>
      <c r="AF60" s="66">
        <f t="shared" si="5"/>
        <v>2</v>
      </c>
      <c r="AG60" s="66">
        <f t="shared" si="5"/>
        <v>1</v>
      </c>
      <c r="AH60" s="66">
        <f t="shared" si="5"/>
        <v>3</v>
      </c>
      <c r="AI60" s="66" t="e">
        <f t="shared" si="5"/>
        <v>#N/A</v>
      </c>
      <c r="AJ60" s="66"/>
    </row>
    <row r="61" spans="2:42" x14ac:dyDescent="0.2">
      <c r="E61" s="66">
        <f>IF(SUM(E44:E55)=0,NA(),SUM(E44:E55))</f>
        <v>2</v>
      </c>
      <c r="F61" s="66">
        <f t="shared" ref="F61:AI61" si="6">IF(SUM(F44:F55)=0,NA(),SUM(F44:F55))</f>
        <v>1</v>
      </c>
      <c r="G61" s="66">
        <f t="shared" si="6"/>
        <v>1</v>
      </c>
      <c r="H61" s="66">
        <f t="shared" si="6"/>
        <v>2</v>
      </c>
      <c r="I61" s="66">
        <f t="shared" si="6"/>
        <v>2</v>
      </c>
      <c r="J61" s="66">
        <f t="shared" si="6"/>
        <v>1</v>
      </c>
      <c r="K61" s="66" t="e">
        <f t="shared" si="6"/>
        <v>#N/A</v>
      </c>
      <c r="L61" s="66">
        <f t="shared" si="6"/>
        <v>3</v>
      </c>
      <c r="M61" s="66">
        <f t="shared" si="6"/>
        <v>2</v>
      </c>
      <c r="N61" s="66">
        <f t="shared" si="6"/>
        <v>2</v>
      </c>
      <c r="O61" s="66">
        <f t="shared" si="6"/>
        <v>4</v>
      </c>
      <c r="P61" s="66">
        <f t="shared" si="6"/>
        <v>2</v>
      </c>
      <c r="Q61" s="66">
        <f t="shared" si="6"/>
        <v>5</v>
      </c>
      <c r="R61" s="66">
        <f t="shared" si="6"/>
        <v>5</v>
      </c>
      <c r="S61" s="66">
        <f t="shared" si="6"/>
        <v>3</v>
      </c>
      <c r="T61" s="66">
        <f t="shared" si="6"/>
        <v>2</v>
      </c>
      <c r="U61" s="66">
        <f t="shared" si="6"/>
        <v>2</v>
      </c>
      <c r="V61" s="66">
        <f t="shared" si="6"/>
        <v>4</v>
      </c>
      <c r="W61" s="66">
        <f t="shared" si="6"/>
        <v>4</v>
      </c>
      <c r="X61" s="66">
        <f t="shared" si="6"/>
        <v>2</v>
      </c>
      <c r="Y61" s="66">
        <f t="shared" si="6"/>
        <v>5</v>
      </c>
      <c r="Z61" s="66">
        <f t="shared" si="6"/>
        <v>5</v>
      </c>
      <c r="AA61" s="66">
        <f t="shared" si="6"/>
        <v>5</v>
      </c>
      <c r="AB61" s="66">
        <f t="shared" si="6"/>
        <v>5</v>
      </c>
      <c r="AC61" s="66">
        <f t="shared" si="6"/>
        <v>2</v>
      </c>
      <c r="AD61" s="66">
        <f t="shared" si="6"/>
        <v>6</v>
      </c>
      <c r="AE61" s="66">
        <f t="shared" si="6"/>
        <v>5</v>
      </c>
      <c r="AF61" s="66">
        <f t="shared" si="6"/>
        <v>5</v>
      </c>
      <c r="AG61" s="66">
        <f t="shared" si="6"/>
        <v>4</v>
      </c>
      <c r="AH61" s="66">
        <f t="shared" si="6"/>
        <v>7</v>
      </c>
      <c r="AI61" s="66" t="e">
        <f t="shared" si="6"/>
        <v>#N/A</v>
      </c>
      <c r="AJ61" s="66"/>
    </row>
    <row r="62" spans="2:42" x14ac:dyDescent="0.2"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2:42" x14ac:dyDescent="0.2"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2:42" x14ac:dyDescent="0.2"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4:35" x14ac:dyDescent="0.2"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4:35" x14ac:dyDescent="0.2"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4:35" x14ac:dyDescent="0.2"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4:35" x14ac:dyDescent="0.2"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4:35" x14ac:dyDescent="0.2"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4:35" x14ac:dyDescent="0.2"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4:35" x14ac:dyDescent="0.2"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4:35" x14ac:dyDescent="0.2"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4:35" x14ac:dyDescent="0.2"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4:35" x14ac:dyDescent="0.2"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4:35" x14ac:dyDescent="0.2"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4:35" x14ac:dyDescent="0.2"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4:35" x14ac:dyDescent="0.2"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</row>
    <row r="78" spans="4:35" x14ac:dyDescent="0.2"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</row>
    <row r="79" spans="4:35" x14ac:dyDescent="0.2"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</row>
    <row r="80" spans="4:35" x14ac:dyDescent="0.2"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</row>
    <row r="81" spans="2:42" x14ac:dyDescent="0.2"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</row>
    <row r="82" spans="2:42" ht="12.75" x14ac:dyDescent="0.2">
      <c r="B82" s="89" t="s">
        <v>220</v>
      </c>
      <c r="C82" s="65"/>
      <c r="D82" s="64"/>
      <c r="E82" s="64"/>
      <c r="F82" s="64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</row>
    <row r="84" spans="2:42" x14ac:dyDescent="0.2">
      <c r="B84" s="83" t="s">
        <v>205</v>
      </c>
    </row>
    <row r="85" spans="2:42" x14ac:dyDescent="0.2">
      <c r="B85" s="83"/>
      <c r="C85" s="15" t="s">
        <v>214</v>
      </c>
    </row>
    <row r="86" spans="2:42" x14ac:dyDescent="0.2">
      <c r="B86" s="83"/>
      <c r="C86" s="15" t="s">
        <v>210</v>
      </c>
    </row>
    <row r="87" spans="2:42" x14ac:dyDescent="0.2">
      <c r="B87" s="83"/>
      <c r="C87" s="15" t="s">
        <v>207</v>
      </c>
    </row>
    <row r="88" spans="2:42" x14ac:dyDescent="0.2">
      <c r="B88" s="83"/>
      <c r="C88" s="15" t="s">
        <v>215</v>
      </c>
    </row>
    <row r="89" spans="2:42" x14ac:dyDescent="0.2">
      <c r="B89" s="83"/>
      <c r="C89" s="15" t="s">
        <v>216</v>
      </c>
    </row>
    <row r="90" spans="2:42" x14ac:dyDescent="0.2">
      <c r="B90" s="83"/>
      <c r="C90" s="15" t="s">
        <v>217</v>
      </c>
    </row>
    <row r="91" spans="2:42" x14ac:dyDescent="0.2">
      <c r="B91" s="83"/>
      <c r="C91" s="15" t="s">
        <v>218</v>
      </c>
    </row>
    <row r="92" spans="2:42" x14ac:dyDescent="0.2">
      <c r="C92" s="15" t="s">
        <v>219</v>
      </c>
    </row>
    <row r="93" spans="2:42" x14ac:dyDescent="0.2">
      <c r="B93" s="84" t="s">
        <v>208</v>
      </c>
      <c r="C93" s="15" t="s">
        <v>211</v>
      </c>
    </row>
    <row r="94" spans="2:42" x14ac:dyDescent="0.2">
      <c r="C94" s="15" t="s">
        <v>212</v>
      </c>
    </row>
  </sheetData>
  <mergeCells count="3">
    <mergeCell ref="N4:R4"/>
    <mergeCell ref="E4:I4"/>
    <mergeCell ref="W4:AI4"/>
  </mergeCells>
  <hyperlinks>
    <hyperlink ref="B82" r:id="rId1"/>
  </hyperlinks>
  <printOptions horizontalCentered="1" verticalCentered="1"/>
  <pageMargins left="0.1" right="0.1" top="0.2" bottom="0.2" header="0.1" footer="0.1"/>
  <pageSetup scale="9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zoomScale="85" zoomScaleNormal="85" workbookViewId="0"/>
  </sheetViews>
  <sheetFormatPr defaultRowHeight="12.75" x14ac:dyDescent="0.2"/>
  <cols>
    <col min="2" max="2" width="18.7109375" bestFit="1" customWidth="1"/>
    <col min="3" max="3" width="8" customWidth="1"/>
    <col min="4" max="4" width="12.28515625" bestFit="1" customWidth="1"/>
    <col min="5" max="5" width="23.140625" customWidth="1"/>
    <col min="6" max="6" width="18.7109375" bestFit="1" customWidth="1"/>
    <col min="7" max="7" width="12.5703125" customWidth="1"/>
    <col min="8" max="8" width="11.42578125" bestFit="1" customWidth="1"/>
    <col min="9" max="9" width="14.5703125" customWidth="1"/>
  </cols>
  <sheetData>
    <row r="2" spans="2:9" ht="25.5" x14ac:dyDescent="0.2">
      <c r="B2" s="5" t="s">
        <v>1</v>
      </c>
      <c r="C2" s="6" t="s">
        <v>0</v>
      </c>
      <c r="D2" s="6" t="s">
        <v>2</v>
      </c>
      <c r="E2" s="7" t="s">
        <v>3</v>
      </c>
      <c r="F2" s="5" t="s">
        <v>1</v>
      </c>
      <c r="G2" s="5" t="s">
        <v>6</v>
      </c>
      <c r="H2" s="7" t="s">
        <v>4</v>
      </c>
      <c r="I2" s="8" t="s">
        <v>5</v>
      </c>
    </row>
    <row r="3" spans="2:9" x14ac:dyDescent="0.2">
      <c r="B3" s="1" t="e">
        <f>#REF!</f>
        <v>#REF!</v>
      </c>
      <c r="C3" s="1" t="e">
        <f>#REF!+0.01</f>
        <v>#REF!</v>
      </c>
      <c r="D3" s="12" t="e">
        <f>LARGE($C$3:$C$12,1)</f>
        <v>#REF!</v>
      </c>
      <c r="E3" s="12" t="e">
        <f t="shared" ref="E3:E12" si="0">VLOOKUP(D3,$C$3:$F$12,4,FALSE)</f>
        <v>#REF!</v>
      </c>
      <c r="F3" s="2" t="e">
        <f t="shared" ref="F3:F12" si="1">B3</f>
        <v>#REF!</v>
      </c>
      <c r="G3" s="14" t="e">
        <f>TRUNC(D3)</f>
        <v>#REF!</v>
      </c>
      <c r="H3" s="4" t="e">
        <f>IF(G3&lt;&gt;"",(G3/$G$13),"")</f>
        <v>#REF!</v>
      </c>
      <c r="I3" s="13" t="e">
        <f>IF(H3&lt;&gt;"",H3,"")</f>
        <v>#REF!</v>
      </c>
    </row>
    <row r="4" spans="2:9" x14ac:dyDescent="0.2">
      <c r="B4" s="1" t="e">
        <f>#REF!</f>
        <v>#REF!</v>
      </c>
      <c r="C4" s="1" t="e">
        <f>#REF!+0.02</f>
        <v>#REF!</v>
      </c>
      <c r="D4" s="12" t="e">
        <f>LARGE($C$3:$C$12,2)</f>
        <v>#REF!</v>
      </c>
      <c r="E4" s="12" t="e">
        <f t="shared" si="0"/>
        <v>#REF!</v>
      </c>
      <c r="F4" s="2" t="e">
        <f t="shared" si="1"/>
        <v>#REF!</v>
      </c>
      <c r="G4" s="14" t="e">
        <f t="shared" ref="G4:G12" si="2">TRUNC(D4)</f>
        <v>#REF!</v>
      </c>
      <c r="H4" s="4" t="e">
        <f t="shared" ref="H4:H12" si="3">IF(G4&lt;&gt;"",(G4/$G$13),"")</f>
        <v>#REF!</v>
      </c>
      <c r="I4" s="13" t="e">
        <f>IF(H4&lt;&gt;"",H4+I3,"")</f>
        <v>#REF!</v>
      </c>
    </row>
    <row r="5" spans="2:9" x14ac:dyDescent="0.2">
      <c r="B5" s="1" t="e">
        <f>#REF!</f>
        <v>#REF!</v>
      </c>
      <c r="C5" s="1" t="e">
        <f>#REF!+0.03</f>
        <v>#REF!</v>
      </c>
      <c r="D5" s="12" t="e">
        <f>LARGE($C$3:$C$12,3)</f>
        <v>#REF!</v>
      </c>
      <c r="E5" s="12" t="e">
        <f t="shared" si="0"/>
        <v>#REF!</v>
      </c>
      <c r="F5" s="2" t="e">
        <f t="shared" si="1"/>
        <v>#REF!</v>
      </c>
      <c r="G5" s="14" t="e">
        <f t="shared" si="2"/>
        <v>#REF!</v>
      </c>
      <c r="H5" s="4" t="e">
        <f>IF(G5&lt;&gt;"",(G5/$G$13),"")</f>
        <v>#REF!</v>
      </c>
      <c r="I5" s="13" t="e">
        <f>IF(H5&lt;&gt;"",H5+I4,"")</f>
        <v>#REF!</v>
      </c>
    </row>
    <row r="6" spans="2:9" x14ac:dyDescent="0.2">
      <c r="B6" s="1" t="e">
        <f>#REF!</f>
        <v>#REF!</v>
      </c>
      <c r="C6" s="1" t="e">
        <f>#REF!+0.04</f>
        <v>#REF!</v>
      </c>
      <c r="D6" s="12" t="e">
        <f>LARGE($C$3:$C$12,4)</f>
        <v>#REF!</v>
      </c>
      <c r="E6" s="12" t="e">
        <f t="shared" si="0"/>
        <v>#REF!</v>
      </c>
      <c r="F6" s="2" t="e">
        <f t="shared" si="1"/>
        <v>#REF!</v>
      </c>
      <c r="G6" s="14" t="e">
        <f t="shared" si="2"/>
        <v>#REF!</v>
      </c>
      <c r="H6" s="4" t="e">
        <f t="shared" si="3"/>
        <v>#REF!</v>
      </c>
      <c r="I6" s="13" t="e">
        <f t="shared" ref="I6:I12" si="4">IF(H6&lt;&gt;"",H6+I5,"")</f>
        <v>#REF!</v>
      </c>
    </row>
    <row r="7" spans="2:9" x14ac:dyDescent="0.2">
      <c r="B7" s="1" t="e">
        <f>#REF!</f>
        <v>#REF!</v>
      </c>
      <c r="C7" s="1" t="e">
        <f>#REF!+0.05</f>
        <v>#REF!</v>
      </c>
      <c r="D7" s="12" t="e">
        <f>LARGE($C$3:$C$12,5)</f>
        <v>#REF!</v>
      </c>
      <c r="E7" s="12" t="e">
        <f t="shared" si="0"/>
        <v>#REF!</v>
      </c>
      <c r="F7" s="2" t="e">
        <f t="shared" si="1"/>
        <v>#REF!</v>
      </c>
      <c r="G7" s="14" t="e">
        <f t="shared" si="2"/>
        <v>#REF!</v>
      </c>
      <c r="H7" s="4" t="e">
        <f t="shared" si="3"/>
        <v>#REF!</v>
      </c>
      <c r="I7" s="13" t="e">
        <f t="shared" si="4"/>
        <v>#REF!</v>
      </c>
    </row>
    <row r="8" spans="2:9" x14ac:dyDescent="0.2">
      <c r="B8" s="1" t="e">
        <f>#REF!</f>
        <v>#REF!</v>
      </c>
      <c r="C8" s="1" t="e">
        <f>#REF!+0.06</f>
        <v>#REF!</v>
      </c>
      <c r="D8" s="12" t="e">
        <f>LARGE($C$3:$C$12,6)</f>
        <v>#REF!</v>
      </c>
      <c r="E8" s="12" t="e">
        <f t="shared" si="0"/>
        <v>#REF!</v>
      </c>
      <c r="F8" s="2" t="e">
        <f t="shared" si="1"/>
        <v>#REF!</v>
      </c>
      <c r="G8" s="14" t="e">
        <f t="shared" si="2"/>
        <v>#REF!</v>
      </c>
      <c r="H8" s="4" t="e">
        <f t="shared" si="3"/>
        <v>#REF!</v>
      </c>
      <c r="I8" s="13" t="e">
        <f t="shared" si="4"/>
        <v>#REF!</v>
      </c>
    </row>
    <row r="9" spans="2:9" x14ac:dyDescent="0.2">
      <c r="B9" s="1" t="e">
        <f>#REF!</f>
        <v>#REF!</v>
      </c>
      <c r="C9" s="1" t="e">
        <f>#REF!+0.07</f>
        <v>#REF!</v>
      </c>
      <c r="D9" s="12" t="e">
        <f>LARGE($C$3:$C$12,7)</f>
        <v>#REF!</v>
      </c>
      <c r="E9" s="12" t="e">
        <f t="shared" si="0"/>
        <v>#REF!</v>
      </c>
      <c r="F9" s="2" t="e">
        <f t="shared" si="1"/>
        <v>#REF!</v>
      </c>
      <c r="G9" s="14" t="e">
        <f t="shared" si="2"/>
        <v>#REF!</v>
      </c>
      <c r="H9" s="4" t="e">
        <f t="shared" si="3"/>
        <v>#REF!</v>
      </c>
      <c r="I9" s="13" t="e">
        <f t="shared" si="4"/>
        <v>#REF!</v>
      </c>
    </row>
    <row r="10" spans="2:9" x14ac:dyDescent="0.2">
      <c r="B10" s="1" t="e">
        <f>#REF!</f>
        <v>#REF!</v>
      </c>
      <c r="C10" s="1" t="e">
        <f>#REF!+0.08</f>
        <v>#REF!</v>
      </c>
      <c r="D10" s="12" t="e">
        <f>LARGE($C$3:$C$12,8)</f>
        <v>#REF!</v>
      </c>
      <c r="E10" s="12" t="e">
        <f t="shared" si="0"/>
        <v>#REF!</v>
      </c>
      <c r="F10" s="2" t="e">
        <f t="shared" si="1"/>
        <v>#REF!</v>
      </c>
      <c r="G10" s="14" t="e">
        <f t="shared" si="2"/>
        <v>#REF!</v>
      </c>
      <c r="H10" s="4" t="e">
        <f t="shared" si="3"/>
        <v>#REF!</v>
      </c>
      <c r="I10" s="13" t="e">
        <f t="shared" si="4"/>
        <v>#REF!</v>
      </c>
    </row>
    <row r="11" spans="2:9" x14ac:dyDescent="0.2">
      <c r="B11" s="1" t="e">
        <f>#REF!</f>
        <v>#REF!</v>
      </c>
      <c r="C11" s="1" t="e">
        <f>#REF!+0.09</f>
        <v>#REF!</v>
      </c>
      <c r="D11" s="12" t="e">
        <f>LARGE($C$3:$C$12,9)</f>
        <v>#REF!</v>
      </c>
      <c r="E11" s="12" t="e">
        <f t="shared" si="0"/>
        <v>#REF!</v>
      </c>
      <c r="F11" s="2" t="e">
        <f t="shared" si="1"/>
        <v>#REF!</v>
      </c>
      <c r="G11" s="14" t="e">
        <f t="shared" si="2"/>
        <v>#REF!</v>
      </c>
      <c r="H11" s="4" t="e">
        <f t="shared" si="3"/>
        <v>#REF!</v>
      </c>
      <c r="I11" s="13" t="e">
        <f t="shared" si="4"/>
        <v>#REF!</v>
      </c>
    </row>
    <row r="12" spans="2:9" x14ac:dyDescent="0.2">
      <c r="B12" s="1" t="e">
        <f>#REF!</f>
        <v>#REF!</v>
      </c>
      <c r="C12" s="1" t="e">
        <f>#REF!+0.1</f>
        <v>#REF!</v>
      </c>
      <c r="D12" s="12" t="e">
        <f>LARGE($C$3:$C$12,10)</f>
        <v>#REF!</v>
      </c>
      <c r="E12" s="12" t="e">
        <f t="shared" si="0"/>
        <v>#REF!</v>
      </c>
      <c r="F12" s="2" t="e">
        <f t="shared" si="1"/>
        <v>#REF!</v>
      </c>
      <c r="G12" s="14" t="e">
        <f t="shared" si="2"/>
        <v>#REF!</v>
      </c>
      <c r="H12" s="4" t="e">
        <f t="shared" si="3"/>
        <v>#REF!</v>
      </c>
      <c r="I12" s="13" t="e">
        <f t="shared" si="4"/>
        <v>#REF!</v>
      </c>
    </row>
    <row r="13" spans="2:9" x14ac:dyDescent="0.2">
      <c r="D13" s="3"/>
      <c r="F13" s="9"/>
      <c r="G13" s="10" t="e">
        <f>SUM(G3:G12)</f>
        <v>#REF!</v>
      </c>
    </row>
    <row r="14" spans="2:9" x14ac:dyDescent="0.2">
      <c r="B1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Self-Assessment</vt:lpstr>
      <vt:lpstr>_data</vt:lpstr>
      <vt:lpstr>'Daily Self-Assessment'!Print_Area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CSC</cp:lastModifiedBy>
  <cp:lastPrinted>2017-11-30T11:32:20Z</cp:lastPrinted>
  <dcterms:created xsi:type="dcterms:W3CDTF">1996-10-14T23:33:28Z</dcterms:created>
  <dcterms:modified xsi:type="dcterms:W3CDTF">2020-12-14T10:22:11Z</dcterms:modified>
</cp:coreProperties>
</file>