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tabRatio="896" activeTab="1"/>
  </bookViews>
  <sheets>
    <sheet name="Main" sheetId="25" r:id="rId1"/>
    <sheet name="Production" sheetId="24" r:id="rId2"/>
  </sheets>
  <definedNames>
    <definedName name="_xlnm.Print_Area" localSheetId="0">Main!$B$1:$Q$59</definedName>
    <definedName name="_xlnm.Print_Area" localSheetId="1">Production!$A$1:$AB$21</definedName>
  </definedNames>
  <calcPr calcId="152511"/>
</workbook>
</file>

<file path=xl/calcChain.xml><?xml version="1.0" encoding="utf-8"?>
<calcChain xmlns="http://schemas.openxmlformats.org/spreadsheetml/2006/main">
  <c r="AN2" i="24" l="1"/>
  <c r="AF3" i="24" l="1"/>
  <c r="AF2" i="24"/>
  <c r="AD2" i="24"/>
  <c r="AD3" i="24"/>
  <c r="AA19" i="24" l="1"/>
  <c r="AA17" i="24"/>
  <c r="AA15" i="24"/>
  <c r="AA13" i="24"/>
  <c r="AA11" i="24"/>
  <c r="AJ3" i="24" l="1"/>
  <c r="Z19" i="24"/>
  <c r="Z17" i="24"/>
  <c r="Z15" i="24"/>
  <c r="Z13" i="24"/>
  <c r="Z11" i="24"/>
  <c r="V19" i="24"/>
  <c r="V17" i="24"/>
  <c r="V15" i="24"/>
  <c r="V13" i="24"/>
  <c r="V11" i="24"/>
  <c r="W19" i="24"/>
  <c r="W17" i="24"/>
  <c r="W15" i="24"/>
  <c r="W13" i="24"/>
  <c r="W11" i="24"/>
  <c r="AJ2" i="24" l="1"/>
  <c r="S20" i="25"/>
  <c r="S18" i="25" l="1"/>
  <c r="S21" i="25"/>
  <c r="S19" i="25"/>
  <c r="S23" i="25" l="1"/>
  <c r="S22" i="25" l="1"/>
  <c r="M17" i="25"/>
  <c r="O3" i="24" l="1"/>
  <c r="J17" i="25"/>
  <c r="O4" i="24" l="1"/>
  <c r="P4" i="24" l="1"/>
  <c r="K17" i="25"/>
  <c r="S17" i="25" s="1"/>
  <c r="AB19" i="24"/>
  <c r="AB17" i="24"/>
  <c r="AB15" i="24"/>
  <c r="AB13" i="24"/>
  <c r="AB11" i="24"/>
  <c r="AL2" i="24" l="1"/>
  <c r="AL3" i="24"/>
  <c r="B19" i="24"/>
  <c r="B17" i="24"/>
  <c r="B15" i="24"/>
  <c r="B13" i="24"/>
  <c r="B11" i="24"/>
  <c r="Q17" i="25" l="1"/>
  <c r="O6" i="24"/>
  <c r="C4" i="24"/>
  <c r="I4" i="24" l="1"/>
  <c r="C2" i="24"/>
  <c r="AN1" i="24"/>
  <c r="AO1" i="24" s="1"/>
  <c r="AP1" i="24" s="1"/>
  <c r="AN3" i="24" l="1"/>
  <c r="AO3" i="24" s="1"/>
  <c r="AP3" i="24" s="1"/>
  <c r="AN4" i="24"/>
  <c r="AO4" i="24" s="1"/>
  <c r="AP4" i="24" s="1"/>
  <c r="AN5" i="24"/>
  <c r="AO5" i="24" s="1"/>
  <c r="AP5" i="24" s="1"/>
  <c r="AN6" i="24"/>
  <c r="AO6" i="24" s="1"/>
  <c r="AP6" i="24" s="1"/>
  <c r="AN7" i="24"/>
  <c r="AO7" i="24" s="1"/>
  <c r="AP7" i="24" s="1"/>
  <c r="AO2" i="24" l="1"/>
  <c r="AP2" i="24" s="1"/>
  <c r="AH2" i="24"/>
  <c r="V3" i="24" s="1"/>
  <c r="O5" i="24"/>
  <c r="P5" i="24"/>
  <c r="L17" i="25"/>
  <c r="AH3" i="24"/>
  <c r="N17" i="25" l="1"/>
  <c r="V5" i="24"/>
  <c r="S24" i="25"/>
  <c r="Z3" i="24"/>
  <c r="Z5" i="24" l="1"/>
  <c r="P17" i="25" l="1"/>
  <c r="O17" i="25"/>
</calcChain>
</file>

<file path=xl/sharedStrings.xml><?xml version="1.0" encoding="utf-8"?>
<sst xmlns="http://schemas.openxmlformats.org/spreadsheetml/2006/main" count="193" uniqueCount="144">
  <si>
    <t>Unit</t>
  </si>
  <si>
    <t>Trend</t>
  </si>
  <si>
    <t>◄ Back to Main Page</t>
  </si>
  <si>
    <t>p</t>
  </si>
  <si>
    <t>Metric should increase</t>
  </si>
  <si>
    <t>q</t>
  </si>
  <si>
    <t>Metric should decrease</t>
  </si>
  <si>
    <t>Non-performance metric</t>
  </si>
  <si>
    <t>NA</t>
  </si>
  <si>
    <t>Source of data</t>
  </si>
  <si>
    <t>KPI or data not available</t>
  </si>
  <si>
    <t>Legend</t>
  </si>
  <si>
    <t>Total weight</t>
  </si>
  <si>
    <t>Blank</t>
  </si>
  <si>
    <t>% improved</t>
  </si>
  <si>
    <t>Improvement</t>
  </si>
  <si>
    <t>Key</t>
  </si>
  <si>
    <t>Key?</t>
  </si>
  <si>
    <t>Total</t>
  </si>
  <si>
    <t>% ready</t>
  </si>
  <si>
    <t>Ready</t>
  </si>
  <si>
    <t>% on target</t>
  </si>
  <si>
    <t>Count weight</t>
  </si>
  <si>
    <t>Complete or incomplete / share or hide</t>
  </si>
  <si>
    <t>A key performance indicator</t>
  </si>
  <si>
    <t>Comments/ideas:</t>
  </si>
  <si>
    <t>Weight</t>
  </si>
  <si>
    <t>Automatic based on the readiness and if it is key</t>
  </si>
  <si>
    <t>Code</t>
  </si>
  <si>
    <t>Equation</t>
  </si>
  <si>
    <t>Collection frequency</t>
  </si>
  <si>
    <t>Owner</t>
  </si>
  <si>
    <t>Reviewer</t>
  </si>
  <si>
    <t>Internal bench</t>
  </si>
  <si>
    <t>External bench</t>
  </si>
  <si>
    <t>Target</t>
  </si>
  <si>
    <t>Target set</t>
  </si>
  <si>
    <t>Target comparison</t>
  </si>
  <si>
    <t>No</t>
  </si>
  <si>
    <t>Yes</t>
  </si>
  <si>
    <t>Ready?</t>
  </si>
  <si>
    <t xml:space="preserve"> </t>
  </si>
  <si>
    <t>Type 1
(quan/qual)</t>
  </si>
  <si>
    <t>Type 2
(in/pro/out)</t>
  </si>
  <si>
    <t>% target set</t>
  </si>
  <si>
    <t>Terms and conditions:</t>
  </si>
  <si>
    <t>Introduction:</t>
  </si>
  <si>
    <t>Drop-down lists:</t>
  </si>
  <si>
    <t>STR</t>
  </si>
  <si>
    <t>IMP</t>
  </si>
  <si>
    <t>MIX</t>
  </si>
  <si>
    <t>You need only to fill the white &amp; blue cells</t>
  </si>
  <si>
    <t>Count</t>
  </si>
  <si>
    <t>Categories</t>
  </si>
  <si>
    <t>Description</t>
  </si>
  <si>
    <t>Type 1</t>
  </si>
  <si>
    <t>Type 2</t>
  </si>
  <si>
    <t>Other attributes</t>
  </si>
  <si>
    <t>Main Attributes</t>
  </si>
  <si>
    <t>Category</t>
  </si>
  <si>
    <t>OP</t>
  </si>
  <si>
    <t>Operational</t>
  </si>
  <si>
    <t>OBL</t>
  </si>
  <si>
    <t>Obligatory</t>
  </si>
  <si>
    <t>Strategic goals</t>
  </si>
  <si>
    <t>Production</t>
  </si>
  <si>
    <t>Combination</t>
  </si>
  <si>
    <t>Instructions:</t>
  </si>
  <si>
    <t xml:space="preserve">  - A dashboard for performance monitoring (per business function)</t>
  </si>
  <si>
    <t xml:space="preserve">  - Two types of comparison analyses (against established standards and across time).</t>
  </si>
  <si>
    <t xml:space="preserve">  - A trend chart per metric.</t>
  </si>
  <si>
    <t xml:space="preserve">  - The attention to provide a benchmark, a target, or an industry standard (per metric).</t>
  </si>
  <si>
    <t>Collection method</t>
  </si>
  <si>
    <t>Wt.</t>
  </si>
  <si>
    <t>Functions</t>
  </si>
  <si>
    <t xml:space="preserve">% on target </t>
  </si>
  <si>
    <t xml:space="preserve">% improved </t>
  </si>
  <si>
    <t>Not key</t>
  </si>
  <si>
    <t>Compare to last year</t>
  </si>
  <si>
    <t>Compare to target</t>
  </si>
  <si>
    <t>1- Enter your business functions under the Functions column (this worksheet).</t>
  </si>
  <si>
    <t>2- Rename the worksheets to represent your business functions (use the same names &amp; order).</t>
  </si>
  <si>
    <t>4- For each KPI or metric, fill out the main attributes (blue cells) and the actual figures (white).</t>
  </si>
  <si>
    <t>3- Fill out the worksheets with your specific KPIs &amp; metrics names (use the far left white cells).</t>
  </si>
  <si>
    <t xml:space="preserve">  This template can be customized and modified to fit your requirements. We are not liable, however, for its misuse.</t>
  </si>
  <si>
    <t xml:space="preserve">  The template is for personal and business use only.</t>
  </si>
  <si>
    <t xml:space="preserve">  It may not be made available publically without prior written consent of CI Toolkit.</t>
  </si>
  <si>
    <t xml:space="preserve">  This also includes uploading it to another website &amp; offering it without reference or maintaining CI Toolkit information.</t>
  </si>
  <si>
    <t>Monthly Performance Report V2.0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</si>
  <si>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</si>
  <si>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</si>
  <si>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</si>
  <si>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</si>
  <si>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</si>
  <si>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</si>
  <si>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</si>
  <si>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</si>
  <si>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</si>
  <si>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</si>
  <si>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</si>
  <si>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</si>
  <si>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r>
      <t xml:space="preserve">Polarity
</t>
    </r>
    <r>
      <rPr>
        <sz val="8"/>
        <color theme="0"/>
        <rFont val="Calibri"/>
        <family val="2"/>
        <scheme val="minor"/>
      </rPr>
      <t>p/q/blank</t>
    </r>
  </si>
  <si>
    <r>
      <t xml:space="preserve">YTD </t>
    </r>
    <r>
      <rPr>
        <sz val="9"/>
        <color theme="0"/>
        <rFont val="Calibri"/>
        <family val="2"/>
        <scheme val="minor"/>
      </rPr>
      <t>Manual</t>
    </r>
  </si>
  <si>
    <r>
      <t xml:space="preserve">YTD
</t>
    </r>
    <r>
      <rPr>
        <sz val="9"/>
        <color theme="0"/>
        <rFont val="Calibri"/>
        <family val="2"/>
        <scheme val="minor"/>
      </rPr>
      <t>Average</t>
    </r>
  </si>
  <si>
    <r>
      <t xml:space="preserve">YTD 
</t>
    </r>
    <r>
      <rPr>
        <sz val="9"/>
        <color theme="0"/>
        <rFont val="Calibri"/>
        <family val="2"/>
        <scheme val="minor"/>
      </rPr>
      <t>Total</t>
    </r>
  </si>
  <si>
    <t>Improvement
(linear trend)</t>
  </si>
  <si>
    <t xml:space="preserve">% ready </t>
  </si>
  <si>
    <t xml:space="preserve">% target set </t>
  </si>
  <si>
    <t xml:space="preserve">  You may need to present this report at your management review meetings.</t>
  </si>
  <si>
    <t>Characteristics:</t>
  </si>
  <si>
    <t xml:space="preserve">  - An overall performance dashboard for the company as a whole.</t>
  </si>
  <si>
    <t xml:space="preserve">  This template is designed to provide management and supervisory staff with a clear and accurate picture</t>
  </si>
  <si>
    <t xml:space="preserve">  of the performance in your company. It allows to understand the current performance levels, set realistic</t>
  </si>
  <si>
    <t xml:space="preserve">  performance goals, and understand the weaknesses to establish improvement priorities.</t>
  </si>
  <si>
    <t>Definitions:</t>
  </si>
  <si>
    <t>5- Print this monthly performance report (this worksheet) or any other report as needed.</t>
  </si>
  <si>
    <t xml:space="preserve">  Redistribution, reselling, lease, license, sub-license or offering this template to a third party are not allowed.</t>
  </si>
  <si>
    <r>
      <rPr>
        <b/>
        <sz val="10"/>
        <rFont val="Calibri"/>
        <family val="2"/>
        <scheme val="minor"/>
      </rPr>
      <t>Ready -</t>
    </r>
    <r>
      <rPr>
        <sz val="10"/>
        <rFont val="Calibri"/>
        <family val="2"/>
        <scheme val="minor"/>
      </rPr>
      <t xml:space="preserve"> whether the indicator or metric is complete and ready to be shared or not.</t>
    </r>
  </si>
  <si>
    <t xml:space="preserve">                 Weighted scores will show the relative importance of the business function.</t>
  </si>
  <si>
    <t xml:space="preserve">          YTD stands for year-to-date. The year may be either a calendar year or a fiscal year.</t>
  </si>
  <si>
    <t xml:space="preserve">          Since the YTD can be a total or an average value, it needs to be selected and re-entered manually.</t>
  </si>
  <si>
    <r>
      <rPr>
        <b/>
        <sz val="10"/>
        <rFont val="Calibri"/>
        <family val="2"/>
        <scheme val="minor"/>
      </rPr>
      <t xml:space="preserve">Target comparison - </t>
    </r>
    <r>
      <rPr>
        <sz val="10"/>
        <rFont val="Calibri"/>
        <family val="2"/>
        <scheme val="minor"/>
      </rPr>
      <t xml:space="preserve">comparing the actuals with the target. And for this, the </t>
    </r>
    <r>
      <rPr>
        <b/>
        <sz val="10"/>
        <rFont val="Calibri"/>
        <family val="2"/>
        <scheme val="minor"/>
      </rPr>
      <t>% on target</t>
    </r>
    <r>
      <rPr>
        <sz val="10"/>
        <rFont val="Calibri"/>
        <family val="2"/>
        <scheme val="minor"/>
      </rPr>
      <t xml:space="preserve"> metric is used.</t>
    </r>
  </si>
  <si>
    <r>
      <t xml:space="preserve">Improvement comparison - </t>
    </r>
    <r>
      <rPr>
        <sz val="10"/>
        <rFont val="Calibri"/>
        <family val="2"/>
        <scheme val="minor"/>
      </rPr>
      <t xml:space="preserve">it's a way to see the progression of improvement overtime using the </t>
    </r>
    <r>
      <rPr>
        <b/>
        <sz val="10"/>
        <rFont val="Calibri"/>
        <family val="2"/>
        <scheme val="minor"/>
      </rPr>
      <t>% improved</t>
    </r>
    <r>
      <rPr>
        <sz val="10"/>
        <rFont val="Calibri"/>
        <family val="2"/>
        <scheme val="minor"/>
      </rPr>
      <t>.</t>
    </r>
  </si>
  <si>
    <r>
      <t xml:space="preserve">The </t>
    </r>
    <r>
      <rPr>
        <b/>
        <sz val="10"/>
        <rFont val="Calibri"/>
        <family val="2"/>
        <scheme val="minor"/>
      </rPr>
      <t>Linest()</t>
    </r>
    <r>
      <rPr>
        <sz val="10"/>
        <rFont val="Calibri"/>
        <family val="2"/>
        <scheme val="minor"/>
      </rPr>
      <t xml:space="preserve"> function is used to calculate a straight line that best fits your data.</t>
    </r>
  </si>
  <si>
    <r>
      <rPr>
        <b/>
        <sz val="10"/>
        <rFont val="Calibri"/>
        <family val="2"/>
        <scheme val="minor"/>
      </rPr>
      <t>Key -</t>
    </r>
    <r>
      <rPr>
        <sz val="10"/>
        <rFont val="Calibri"/>
        <family val="2"/>
        <scheme val="minor"/>
      </rPr>
      <t xml:space="preserve"> whether the indicator or metric is Key or not. Key means of crucial importance to the company.</t>
    </r>
  </si>
  <si>
    <r>
      <rPr>
        <b/>
        <sz val="10"/>
        <rFont val="Calibri"/>
        <family val="2"/>
        <scheme val="minor"/>
      </rPr>
      <t xml:space="preserve">Weight - </t>
    </r>
    <r>
      <rPr>
        <sz val="10"/>
        <rFont val="Calibri"/>
        <family val="2"/>
        <scheme val="minor"/>
      </rPr>
      <t>automatic based on the readiness &amp; if the metric is Key or not. Can be made manual if needed.</t>
    </r>
  </si>
  <si>
    <r>
      <rPr>
        <b/>
        <sz val="10"/>
        <rFont val="Calibri"/>
        <family val="2"/>
        <scheme val="minor"/>
      </rPr>
      <t xml:space="preserve">YTD - </t>
    </r>
    <r>
      <rPr>
        <sz val="10"/>
        <rFont val="Calibri"/>
        <family val="2"/>
        <scheme val="minor"/>
      </rPr>
      <t>it’s the period starting from the beginning of the current year up to the present day (without today).</t>
    </r>
  </si>
  <si>
    <t>Note 2 - target comparison percentages will be shown when YTD values are entered manually.</t>
  </si>
  <si>
    <t>Note 3 - improvement % require the full range of actuals (or if you manually adjust the range).</t>
  </si>
  <si>
    <t>Note 1 - you may need to change the formatting of the numbers manually.</t>
  </si>
  <si>
    <t>Note 4 - it is recommended to protect the worksheets before data entering (after design change).</t>
  </si>
  <si>
    <t>Not available</t>
  </si>
  <si>
    <t>Total Units Manufactured</t>
  </si>
  <si>
    <t>Assembly</t>
  </si>
  <si>
    <t>Production reports</t>
  </si>
  <si>
    <t>Spoilage / rejection rate</t>
  </si>
  <si>
    <t>%</t>
  </si>
  <si>
    <t>Average changeover time</t>
  </si>
  <si>
    <t>Minutes</t>
  </si>
  <si>
    <t>Lines efficency</t>
  </si>
  <si>
    <t>Coolant consumption</t>
  </si>
  <si>
    <t>Chools Consulting Services</t>
  </si>
  <si>
    <t>www.chools.in</t>
  </si>
  <si>
    <r>
      <t xml:space="preserve">  For any help, more information, or if the file has not been downloaded correctly, please email us at: </t>
    </r>
    <r>
      <rPr>
        <sz val="10"/>
        <color rgb="FF0000CC"/>
        <rFont val="Calibri"/>
        <family val="2"/>
        <scheme val="minor"/>
      </rPr>
      <t>info@choolsgroup.com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</si>
</sst>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7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CC00CC"/>
      <name val="Wingdings 3"/>
      <family val="1"/>
      <charset val="2"/>
    </font>
    <font>
      <sz val="9"/>
      <color rgb="FF0000CC"/>
      <name val="Wingdings 3"/>
      <family val="1"/>
      <charset val="2"/>
    </font>
    <font>
      <sz val="9"/>
      <color theme="0" tint="-0.499984740745262"/>
      <name val="Calibri"/>
      <family val="2"/>
      <scheme val="minor"/>
    </font>
    <font>
      <sz val="12"/>
      <color rgb="FF0000CC"/>
      <name val="Wingdings 3"/>
      <family val="1"/>
      <charset val="2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8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rgb="FF0000CC"/>
      <name val="Calibri"/>
      <family val="2"/>
      <scheme val="minor"/>
    </font>
    <font>
      <sz val="9"/>
      <color rgb="FFCC00CC"/>
      <name val="Calibri"/>
      <family val="2"/>
      <scheme val="minor"/>
    </font>
    <font>
      <b/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B05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rgb="FF0085B4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0000CC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8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66FFFF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rgb="FFEAEAEA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rgb="FF92D050"/>
      <name val="Calibri"/>
      <family val="2"/>
      <scheme val="minor"/>
    </font>
    <font>
      <b/>
      <sz val="18"/>
      <color rgb="FF92D05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darkUp">
        <fgColor theme="8" tint="-0.499984740745262"/>
        <bgColor theme="1" tint="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FCFCF"/>
        <bgColor indexed="64"/>
      </patternFill>
    </fill>
    <fill>
      <patternFill patternType="darkUp">
        <fgColor theme="1" tint="0.34998626667073579"/>
        <bgColor theme="1" tint="0.499984740745262"/>
      </patternFill>
    </fill>
    <fill>
      <patternFill patternType="solid">
        <fgColor theme="0" tint="-0.14999847407452621"/>
        <bgColor theme="1" tint="0.34998626667073579"/>
      </patternFill>
    </fill>
    <fill>
      <patternFill patternType="solid">
        <fgColor rgb="FFECECE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7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EAEAEA"/>
      </left>
      <right style="thin">
        <color rgb="FFEAEAEA"/>
      </right>
      <top style="thin">
        <color rgb="FFEAEAEA"/>
      </top>
      <bottom style="thin">
        <color rgb="FFEAEAEA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rgb="FFEAEAEA"/>
      </right>
      <top style="thin">
        <color theme="0" tint="-0.249977111117893"/>
      </top>
      <bottom style="thin">
        <color rgb="FFEAEAEA"/>
      </bottom>
      <diagonal/>
    </border>
    <border>
      <left style="medium">
        <color indexed="64"/>
      </left>
      <right style="thin">
        <color rgb="FFEAEAEA"/>
      </right>
      <top style="thin">
        <color rgb="FFEAEAEA"/>
      </top>
      <bottom style="thin">
        <color rgb="FFEAEAEA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EAEAEA"/>
      </right>
      <top style="thin">
        <color rgb="FFEAEAEA"/>
      </top>
      <bottom/>
      <diagonal/>
    </border>
    <border>
      <left style="medium">
        <color indexed="64"/>
      </left>
      <right style="thin">
        <color rgb="FFEAEAEA"/>
      </right>
      <top/>
      <bottom style="thin">
        <color rgb="FFEAEAEA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rgb="FFEAEAEA"/>
      </right>
      <top style="thin">
        <color rgb="FFEAEAEA"/>
      </top>
      <bottom style="thin">
        <color rgb="FFEAEAEA"/>
      </bottom>
      <diagonal/>
    </border>
    <border>
      <left/>
      <right/>
      <top style="thin">
        <color rgb="FFEAEAEA"/>
      </top>
      <bottom style="thin">
        <color rgb="FFEAEAEA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rgb="FFEAEAEA"/>
      </left>
      <right style="thin">
        <color rgb="FFEAEAEA"/>
      </right>
      <top style="thin">
        <color rgb="FFEAEAEA"/>
      </top>
      <bottom/>
      <diagonal/>
    </border>
    <border>
      <left style="medium">
        <color indexed="64"/>
      </left>
      <right style="thin">
        <color rgb="FFEAEAEA"/>
      </right>
      <top/>
      <bottom/>
      <diagonal/>
    </border>
    <border>
      <left style="thin">
        <color rgb="FFEAEAEA"/>
      </left>
      <right style="thin">
        <color rgb="FFEAEAEA"/>
      </right>
      <top/>
      <bottom style="thin">
        <color theme="0" tint="-0.249977111117893"/>
      </bottom>
      <diagonal/>
    </border>
    <border>
      <left style="thin">
        <color rgb="FFEAEAEA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rgb="FFEAEAEA"/>
      </bottom>
      <diagonal/>
    </border>
    <border>
      <left style="medium">
        <color indexed="64"/>
      </left>
      <right style="thin">
        <color rgb="FFEAEAEA"/>
      </right>
      <top style="thin">
        <color rgb="FFEAEAEA"/>
      </top>
      <bottom style="thin">
        <color theme="0" tint="-0.249977111117893"/>
      </bottom>
      <diagonal/>
    </border>
    <border>
      <left/>
      <right/>
      <top style="thin">
        <color rgb="FFEAEAEA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 style="thin">
        <color rgb="FFEAEAEA"/>
      </left>
      <right/>
      <top style="thin">
        <color theme="0" tint="-0.249977111117893"/>
      </top>
      <bottom style="thin">
        <color rgb="FFEAEAEA"/>
      </bottom>
      <diagonal/>
    </border>
    <border>
      <left style="thin">
        <color rgb="FFEAEAEA"/>
      </left>
      <right/>
      <top style="thin">
        <color rgb="FFEAEAEA"/>
      </top>
      <bottom style="thin">
        <color rgb="FFEAEAEA"/>
      </bottom>
      <diagonal/>
    </border>
    <border>
      <left style="thin">
        <color rgb="FFEAEAEA"/>
      </left>
      <right/>
      <top style="thin">
        <color rgb="FFEAEAEA"/>
      </top>
      <bottom style="thin">
        <color theme="0" tint="-0.249977111117893"/>
      </bottom>
      <diagonal/>
    </border>
    <border>
      <left style="thin">
        <color rgb="FFEAEAEA"/>
      </left>
      <right/>
      <top/>
      <bottom style="thin">
        <color rgb="FFEAEAEA"/>
      </bottom>
      <diagonal/>
    </border>
    <border>
      <left/>
      <right/>
      <top style="thin">
        <color theme="0" tint="-0.249977111117893"/>
      </top>
      <bottom style="thin">
        <color rgb="FFEAEAEA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52">
    <xf numFmtId="0" fontId="0" fillId="0" borderId="0" xfId="0"/>
    <xf numFmtId="0" fontId="5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" fontId="17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5" borderId="1" xfId="0" applyNumberFormat="1" applyFont="1" applyFill="1" applyBorder="1" applyAlignment="1" applyProtection="1">
      <alignment horizontal="center" vertical="center"/>
    </xf>
    <xf numFmtId="165" fontId="17" fillId="3" borderId="1" xfId="0" applyNumberFormat="1" applyFont="1" applyFill="1" applyBorder="1" applyAlignment="1" applyProtection="1">
      <alignment horizontal="center" vertical="center"/>
      <protection locked="0"/>
    </xf>
    <xf numFmtId="2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 vertical="center"/>
    </xf>
    <xf numFmtId="0" fontId="17" fillId="2" borderId="3" xfId="0" applyFont="1" applyFill="1" applyBorder="1" applyAlignment="1" applyProtection="1">
      <alignment horizontal="right" vertical="center"/>
    </xf>
    <xf numFmtId="0" fontId="18" fillId="2" borderId="3" xfId="0" applyFont="1" applyFill="1" applyBorder="1" applyAlignment="1" applyProtection="1">
      <alignment horizontal="right" vertical="center"/>
    </xf>
    <xf numFmtId="0" fontId="11" fillId="2" borderId="3" xfId="0" applyFont="1" applyFill="1" applyBorder="1" applyAlignment="1" applyProtection="1">
      <alignment horizontal="right" vertical="center"/>
    </xf>
    <xf numFmtId="0" fontId="20" fillId="2" borderId="3" xfId="0" applyFont="1" applyFill="1" applyBorder="1" applyAlignment="1" applyProtection="1">
      <alignment horizontal="right" vertical="center"/>
    </xf>
    <xf numFmtId="0" fontId="21" fillId="2" borderId="3" xfId="0" applyFont="1" applyFill="1" applyBorder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left" vertical="center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Fill="1" applyBorder="1" applyAlignment="1" applyProtection="1">
      <alignment horizontal="left"/>
      <protection locked="0"/>
    </xf>
    <xf numFmtId="0" fontId="15" fillId="7" borderId="0" xfId="0" applyFont="1" applyFill="1" applyBorder="1" applyAlignment="1" applyProtection="1">
      <alignment horizontal="center" wrapText="1"/>
    </xf>
    <xf numFmtId="0" fontId="22" fillId="7" borderId="0" xfId="0" applyFont="1" applyFill="1" applyBorder="1" applyAlignment="1" applyProtection="1">
      <alignment horizontal="center" wrapText="1"/>
    </xf>
    <xf numFmtId="0" fontId="1" fillId="5" borderId="0" xfId="0" applyFont="1" applyFill="1" applyBorder="1" applyAlignment="1" applyProtection="1">
      <alignment vertical="center"/>
    </xf>
    <xf numFmtId="0" fontId="1" fillId="7" borderId="0" xfId="0" applyFont="1" applyFill="1" applyBorder="1" applyAlignment="1" applyProtection="1">
      <alignment vertical="center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Fill="1" applyBorder="1" applyAlignment="1" applyProtection="1">
      <alignment horizontal="left"/>
      <protection locked="0"/>
    </xf>
    <xf numFmtId="0" fontId="23" fillId="0" borderId="11" xfId="0" applyFont="1" applyFill="1" applyBorder="1" applyAlignment="1" applyProtection="1">
      <alignment horizontal="left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1" fillId="0" borderId="11" xfId="0" applyFont="1" applyFill="1" applyBorder="1" applyAlignment="1" applyProtection="1">
      <alignment horizontal="left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8" fillId="6" borderId="5" xfId="0" applyFont="1" applyFill="1" applyBorder="1" applyAlignment="1" applyProtection="1">
      <alignment vertical="center"/>
    </xf>
    <xf numFmtId="164" fontId="7" fillId="6" borderId="5" xfId="0" applyNumberFormat="1" applyFont="1" applyFill="1" applyBorder="1" applyAlignment="1" applyProtection="1">
      <alignment horizontal="center" vertical="center"/>
    </xf>
    <xf numFmtId="0" fontId="10" fillId="11" borderId="5" xfId="0" applyFont="1" applyFill="1" applyBorder="1" applyAlignment="1" applyProtection="1">
      <alignment horizontal="center" vertical="center"/>
    </xf>
    <xf numFmtId="0" fontId="10" fillId="12" borderId="5" xfId="0" applyFont="1" applyFill="1" applyBorder="1" applyAlignment="1" applyProtection="1">
      <alignment horizontal="center" vertical="center"/>
    </xf>
    <xf numFmtId="0" fontId="9" fillId="6" borderId="5" xfId="0" applyFont="1" applyFill="1" applyBorder="1" applyAlignment="1" applyProtection="1">
      <alignment horizontal="right" vertical="center"/>
    </xf>
    <xf numFmtId="0" fontId="27" fillId="2" borderId="0" xfId="0" applyFont="1" applyFill="1" applyBorder="1" applyAlignment="1" applyProtection="1">
      <alignment horizontal="center" vertical="center"/>
    </xf>
    <xf numFmtId="0" fontId="27" fillId="2" borderId="0" xfId="0" applyFont="1" applyFill="1" applyAlignment="1" applyProtection="1">
      <alignment horizontal="center" vertical="center"/>
    </xf>
    <xf numFmtId="0" fontId="12" fillId="6" borderId="18" xfId="0" applyFont="1" applyFill="1" applyBorder="1" applyAlignment="1" applyProtection="1">
      <alignment vertical="center"/>
    </xf>
    <xf numFmtId="0" fontId="1" fillId="6" borderId="17" xfId="0" applyFont="1" applyFill="1" applyBorder="1" applyAlignment="1" applyProtection="1">
      <alignment horizontal="center" vertical="center"/>
    </xf>
    <xf numFmtId="164" fontId="1" fillId="6" borderId="17" xfId="0" applyNumberFormat="1" applyFont="1" applyFill="1" applyBorder="1" applyAlignment="1" applyProtection="1">
      <alignment horizontal="center" vertical="center"/>
    </xf>
    <xf numFmtId="0" fontId="24" fillId="5" borderId="0" xfId="0" applyFont="1" applyFill="1" applyBorder="1" applyAlignment="1" applyProtection="1">
      <alignment horizontal="left" vertical="center"/>
    </xf>
    <xf numFmtId="0" fontId="13" fillId="5" borderId="0" xfId="0" applyFont="1" applyFill="1" applyBorder="1" applyAlignment="1" applyProtection="1">
      <alignment horizontal="left" vertical="center"/>
    </xf>
    <xf numFmtId="0" fontId="14" fillId="8" borderId="0" xfId="0" applyFont="1" applyFill="1" applyBorder="1" applyAlignment="1" applyProtection="1">
      <alignment horizontal="center" vertical="center"/>
    </xf>
    <xf numFmtId="0" fontId="26" fillId="9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center" vertical="center"/>
    </xf>
    <xf numFmtId="0" fontId="27" fillId="2" borderId="0" xfId="0" applyFont="1" applyFill="1" applyAlignment="1" applyProtection="1">
      <alignment vertical="center"/>
    </xf>
    <xf numFmtId="0" fontId="29" fillId="3" borderId="5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vertical="center"/>
    </xf>
    <xf numFmtId="0" fontId="1" fillId="6" borderId="5" xfId="0" applyFont="1" applyFill="1" applyBorder="1" applyAlignment="1" applyProtection="1">
      <alignment horizontal="left" vertical="center"/>
    </xf>
    <xf numFmtId="0" fontId="1" fillId="5" borderId="5" xfId="0" applyFont="1" applyFill="1" applyBorder="1" applyAlignment="1" applyProtection="1">
      <alignment horizontal="left" vertical="center"/>
    </xf>
    <xf numFmtId="0" fontId="1" fillId="9" borderId="5" xfId="0" applyFont="1" applyFill="1" applyBorder="1" applyAlignment="1" applyProtection="1">
      <alignment horizontal="left" vertical="center"/>
    </xf>
    <xf numFmtId="0" fontId="1" fillId="10" borderId="5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vertical="center"/>
    </xf>
    <xf numFmtId="0" fontId="9" fillId="6" borderId="25" xfId="0" applyFont="1" applyFill="1" applyBorder="1" applyAlignment="1" applyProtection="1">
      <alignment horizontal="right" vertical="center"/>
    </xf>
    <xf numFmtId="0" fontId="12" fillId="6" borderId="29" xfId="0" applyFont="1" applyFill="1" applyBorder="1" applyAlignment="1" applyProtection="1">
      <alignment vertical="center"/>
    </xf>
    <xf numFmtId="0" fontId="12" fillId="6" borderId="29" xfId="0" quotePrefix="1" applyFont="1" applyFill="1" applyBorder="1" applyAlignment="1" applyProtection="1">
      <alignment vertical="center"/>
    </xf>
    <xf numFmtId="0" fontId="1" fillId="6" borderId="30" xfId="0" applyFont="1" applyFill="1" applyBorder="1" applyAlignment="1" applyProtection="1">
      <alignment horizontal="center" vertical="center"/>
    </xf>
    <xf numFmtId="0" fontId="12" fillId="6" borderId="37" xfId="0" quotePrefix="1" applyFont="1" applyFill="1" applyBorder="1" applyAlignment="1" applyProtection="1">
      <alignment vertical="center"/>
    </xf>
    <xf numFmtId="0" fontId="12" fillId="6" borderId="36" xfId="0" quotePrefix="1" applyFont="1" applyFill="1" applyBorder="1" applyAlignment="1" applyProtection="1">
      <alignment vertical="center"/>
    </xf>
    <xf numFmtId="0" fontId="14" fillId="13" borderId="0" xfId="0" applyFont="1" applyFill="1" applyBorder="1" applyAlignment="1" applyProtection="1">
      <alignment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/>
    </xf>
    <xf numFmtId="0" fontId="16" fillId="5" borderId="0" xfId="0" applyFont="1" applyFill="1" applyBorder="1" applyAlignment="1" applyProtection="1">
      <alignment horizontal="center" wrapText="1"/>
    </xf>
    <xf numFmtId="0" fontId="1" fillId="2" borderId="38" xfId="0" applyFont="1" applyFill="1" applyBorder="1" applyAlignment="1" applyProtection="1">
      <alignment horizontal="center" vertical="center" wrapText="1"/>
      <protection locked="0"/>
    </xf>
    <xf numFmtId="1" fontId="1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Border="1" applyAlignment="1" applyProtection="1">
      <alignment vertical="center"/>
    </xf>
    <xf numFmtId="0" fontId="35" fillId="15" borderId="0" xfId="0" applyFont="1" applyFill="1" applyBorder="1" applyAlignment="1" applyProtection="1">
      <alignment vertical="center"/>
    </xf>
    <xf numFmtId="0" fontId="36" fillId="15" borderId="0" xfId="0" applyFont="1" applyFill="1" applyBorder="1" applyAlignment="1" applyProtection="1">
      <alignment vertical="center"/>
    </xf>
    <xf numFmtId="0" fontId="37" fillId="15" borderId="0" xfId="0" applyFont="1" applyFill="1" applyBorder="1" applyAlignment="1" applyProtection="1">
      <alignment horizontal="right" vertical="center"/>
    </xf>
    <xf numFmtId="0" fontId="37" fillId="15" borderId="0" xfId="0" applyFont="1" applyFill="1" applyBorder="1" applyAlignment="1" applyProtection="1">
      <alignment horizontal="left" vertical="center"/>
    </xf>
    <xf numFmtId="164" fontId="37" fillId="15" borderId="0" xfId="0" applyNumberFormat="1" applyFont="1" applyFill="1" applyBorder="1" applyAlignment="1" applyProtection="1">
      <alignment horizontal="left" vertical="center"/>
    </xf>
    <xf numFmtId="0" fontId="37" fillId="15" borderId="0" xfId="0" quotePrefix="1" applyFont="1" applyFill="1" applyBorder="1" applyAlignment="1" applyProtection="1">
      <alignment horizontal="right" vertical="center"/>
    </xf>
    <xf numFmtId="0" fontId="35" fillId="15" borderId="0" xfId="0" applyFont="1" applyFill="1" applyBorder="1" applyAlignment="1" applyProtection="1">
      <alignment horizontal="center" vertical="center"/>
    </xf>
    <xf numFmtId="0" fontId="35" fillId="15" borderId="0" xfId="0" applyFont="1" applyFill="1" applyBorder="1" applyAlignment="1" applyProtection="1">
      <alignment horizontal="left" vertical="center"/>
    </xf>
    <xf numFmtId="0" fontId="36" fillId="14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12" fillId="9" borderId="42" xfId="0" applyFont="1" applyFill="1" applyBorder="1" applyAlignment="1" applyProtection="1">
      <alignment horizontal="left" vertical="center"/>
    </xf>
    <xf numFmtId="0" fontId="12" fillId="9" borderId="42" xfId="0" quotePrefix="1" applyFont="1" applyFill="1" applyBorder="1" applyAlignment="1" applyProtection="1">
      <alignment horizontal="right" vertical="center"/>
    </xf>
    <xf numFmtId="0" fontId="1" fillId="6" borderId="32" xfId="0" applyFont="1" applyFill="1" applyBorder="1" applyAlignment="1" applyProtection="1">
      <alignment vertical="center"/>
    </xf>
    <xf numFmtId="0" fontId="12" fillId="6" borderId="31" xfId="0" applyFont="1" applyFill="1" applyBorder="1" applyAlignment="1" applyProtection="1">
      <alignment vertical="center"/>
    </xf>
    <xf numFmtId="0" fontId="1" fillId="2" borderId="39" xfId="0" applyFont="1" applyFill="1" applyBorder="1" applyAlignment="1" applyProtection="1">
      <alignment horizontal="center" vertical="center" wrapText="1"/>
      <protection locked="0"/>
    </xf>
    <xf numFmtId="0" fontId="23" fillId="6" borderId="0" xfId="0" applyFont="1" applyFill="1" applyBorder="1" applyAlignment="1" applyProtection="1">
      <alignment vertical="center"/>
    </xf>
    <xf numFmtId="0" fontId="23" fillId="6" borderId="32" xfId="0" applyFont="1" applyFill="1" applyBorder="1" applyAlignment="1" applyProtection="1">
      <alignment vertical="center"/>
    </xf>
    <xf numFmtId="0" fontId="23" fillId="5" borderId="0" xfId="0" applyFont="1" applyFill="1" applyBorder="1" applyAlignment="1" applyProtection="1">
      <alignment vertical="center"/>
    </xf>
    <xf numFmtId="0" fontId="14" fillId="16" borderId="19" xfId="0" applyFont="1" applyFill="1" applyBorder="1" applyAlignment="1" applyProtection="1">
      <alignment horizontal="center" vertical="center"/>
    </xf>
    <xf numFmtId="0" fontId="14" fillId="16" borderId="43" xfId="0" applyFont="1" applyFill="1" applyBorder="1" applyAlignment="1" applyProtection="1">
      <alignment horizontal="center" vertical="center"/>
    </xf>
    <xf numFmtId="0" fontId="31" fillId="9" borderId="20" xfId="0" applyFont="1" applyFill="1" applyBorder="1" applyAlignment="1" applyProtection="1">
      <alignment vertical="center"/>
    </xf>
    <xf numFmtId="0" fontId="31" fillId="9" borderId="41" xfId="0" applyFont="1" applyFill="1" applyBorder="1" applyAlignment="1" applyProtection="1">
      <alignment vertical="center"/>
    </xf>
    <xf numFmtId="0" fontId="14" fillId="16" borderId="45" xfId="0" applyFont="1" applyFill="1" applyBorder="1" applyAlignment="1" applyProtection="1">
      <alignment horizontal="center" vertical="center"/>
    </xf>
    <xf numFmtId="0" fontId="12" fillId="9" borderId="4" xfId="0" applyFont="1" applyFill="1" applyBorder="1" applyAlignment="1" applyProtection="1">
      <alignment horizontal="left" vertical="center"/>
    </xf>
    <xf numFmtId="0" fontId="12" fillId="9" borderId="44" xfId="0" applyFont="1" applyFill="1" applyBorder="1" applyAlignment="1" applyProtection="1">
      <alignment horizontal="left" vertical="center"/>
    </xf>
    <xf numFmtId="0" fontId="1" fillId="9" borderId="47" xfId="0" applyFont="1" applyFill="1" applyBorder="1" applyAlignment="1" applyProtection="1">
      <alignment horizontal="center" vertical="top"/>
    </xf>
    <xf numFmtId="0" fontId="22" fillId="7" borderId="0" xfId="0" applyFont="1" applyFill="1" applyBorder="1" applyAlignment="1" applyProtection="1">
      <alignment horizontal="center"/>
    </xf>
    <xf numFmtId="0" fontId="34" fillId="15" borderId="0" xfId="0" applyFont="1" applyFill="1" applyBorder="1" applyAlignment="1" applyProtection="1"/>
    <xf numFmtId="1" fontId="13" fillId="15" borderId="0" xfId="0" applyNumberFormat="1" applyFont="1" applyFill="1" applyBorder="1" applyAlignment="1" applyProtection="1">
      <alignment vertical="center"/>
    </xf>
    <xf numFmtId="1" fontId="1" fillId="15" borderId="0" xfId="0" applyNumberFormat="1" applyFont="1" applyFill="1" applyBorder="1" applyAlignment="1" applyProtection="1">
      <alignment vertical="center"/>
    </xf>
    <xf numFmtId="1" fontId="32" fillId="15" borderId="0" xfId="0" applyNumberFormat="1" applyFont="1" applyFill="1" applyBorder="1" applyAlignment="1" applyProtection="1">
      <alignment horizontal="right" vertical="center"/>
    </xf>
    <xf numFmtId="1" fontId="7" fillId="15" borderId="0" xfId="0" quotePrefix="1" applyNumberFormat="1" applyFont="1" applyFill="1" applyBorder="1" applyAlignment="1" applyProtection="1">
      <alignment horizontal="left" vertical="center"/>
    </xf>
    <xf numFmtId="1" fontId="7" fillId="15" borderId="0" xfId="0" applyNumberFormat="1" applyFont="1" applyFill="1" applyBorder="1" applyAlignment="1" applyProtection="1">
      <alignment horizontal="left" vertical="center"/>
    </xf>
    <xf numFmtId="0" fontId="38" fillId="15" borderId="0" xfId="1" applyFill="1" applyBorder="1" applyAlignment="1" applyProtection="1">
      <alignment vertical="center"/>
    </xf>
    <xf numFmtId="0" fontId="13" fillId="15" borderId="0" xfId="0" applyFont="1" applyFill="1" applyBorder="1" applyAlignment="1" applyProtection="1">
      <alignment vertical="center"/>
    </xf>
    <xf numFmtId="1" fontId="1" fillId="15" borderId="0" xfId="0" quotePrefix="1" applyNumberFormat="1" applyFont="1" applyFill="1" applyBorder="1" applyAlignment="1" applyProtection="1">
      <alignment horizontal="right" vertical="center"/>
    </xf>
    <xf numFmtId="1" fontId="1" fillId="15" borderId="0" xfId="0" applyNumberFormat="1" applyFont="1" applyFill="1" applyBorder="1" applyAlignment="1" applyProtection="1">
      <alignment horizontal="right" vertical="center"/>
    </xf>
    <xf numFmtId="1" fontId="1" fillId="15" borderId="0" xfId="0" quotePrefix="1" applyNumberFormat="1" applyFont="1" applyFill="1" applyBorder="1" applyAlignment="1" applyProtection="1">
      <alignment horizontal="left" vertical="center"/>
    </xf>
    <xf numFmtId="1" fontId="1" fillId="15" borderId="50" xfId="0" applyNumberFormat="1" applyFont="1" applyFill="1" applyBorder="1" applyAlignment="1" applyProtection="1">
      <alignment horizontal="center" vertical="center"/>
    </xf>
    <xf numFmtId="1" fontId="6" fillId="15" borderId="50" xfId="0" applyNumberFormat="1" applyFont="1" applyFill="1" applyBorder="1" applyAlignment="1" applyProtection="1">
      <alignment horizontal="left" vertical="center"/>
    </xf>
    <xf numFmtId="1" fontId="1" fillId="15" borderId="40" xfId="0" applyNumberFormat="1" applyFont="1" applyFill="1" applyBorder="1" applyAlignment="1" applyProtection="1">
      <alignment horizontal="center" vertical="center"/>
    </xf>
    <xf numFmtId="1" fontId="1" fillId="15" borderId="0" xfId="0" applyNumberFormat="1" applyFont="1" applyFill="1" applyBorder="1" applyAlignment="1" applyProtection="1">
      <alignment horizontal="center" vertical="center"/>
    </xf>
    <xf numFmtId="0" fontId="1" fillId="9" borderId="0" xfId="0" quotePrefix="1" applyFont="1" applyFill="1" applyBorder="1" applyAlignment="1" applyProtection="1">
      <alignment horizontal="right" vertical="center"/>
    </xf>
    <xf numFmtId="0" fontId="1" fillId="9" borderId="0" xfId="0" applyFont="1" applyFill="1" applyBorder="1" applyAlignment="1" applyProtection="1">
      <alignment vertical="center"/>
    </xf>
    <xf numFmtId="0" fontId="1" fillId="9" borderId="32" xfId="0" applyFont="1" applyFill="1" applyBorder="1" applyAlignment="1" applyProtection="1">
      <alignment vertical="center"/>
    </xf>
    <xf numFmtId="0" fontId="31" fillId="5" borderId="0" xfId="0" applyFont="1" applyFill="1" applyBorder="1" applyAlignment="1" applyProtection="1">
      <alignment vertical="center"/>
    </xf>
    <xf numFmtId="0" fontId="23" fillId="5" borderId="32" xfId="0" applyFont="1" applyFill="1" applyBorder="1" applyAlignment="1" applyProtection="1">
      <alignment vertical="center"/>
    </xf>
    <xf numFmtId="0" fontId="1" fillId="5" borderId="5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19" fillId="5" borderId="5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vertical="center"/>
    </xf>
    <xf numFmtId="0" fontId="1" fillId="9" borderId="0" xfId="0" applyFont="1" applyFill="1" applyBorder="1" applyAlignment="1" applyProtection="1">
      <alignment horizontal="center" vertical="top"/>
    </xf>
    <xf numFmtId="164" fontId="1" fillId="9" borderId="0" xfId="0" applyNumberFormat="1" applyFont="1" applyFill="1" applyBorder="1" applyAlignment="1" applyProtection="1">
      <alignment horizontal="center" vertical="top"/>
    </xf>
    <xf numFmtId="0" fontId="1" fillId="9" borderId="32" xfId="0" applyFont="1" applyFill="1" applyBorder="1" applyAlignment="1" applyProtection="1">
      <alignment horizontal="center" vertical="top"/>
    </xf>
    <xf numFmtId="0" fontId="41" fillId="6" borderId="0" xfId="0" applyFont="1" applyFill="1" applyAlignment="1" applyProtection="1">
      <alignment horizontal="center" vertical="center"/>
    </xf>
    <xf numFmtId="0" fontId="41" fillId="6" borderId="0" xfId="0" applyFont="1" applyFill="1" applyAlignment="1" applyProtection="1">
      <alignment horizontal="center" vertical="top"/>
    </xf>
    <xf numFmtId="0" fontId="42" fillId="9" borderId="0" xfId="0" applyFont="1" applyFill="1" applyBorder="1" applyAlignment="1" applyProtection="1">
      <alignment horizontal="right" vertical="center"/>
    </xf>
    <xf numFmtId="0" fontId="42" fillId="9" borderId="0" xfId="0" applyFont="1" applyFill="1" applyBorder="1" applyAlignment="1" applyProtection="1">
      <alignment horizontal="left" vertical="center"/>
    </xf>
    <xf numFmtId="0" fontId="43" fillId="9" borderId="3" xfId="0" applyFont="1" applyFill="1" applyBorder="1" applyAlignment="1" applyProtection="1">
      <alignment horizontal="right" vertical="center"/>
    </xf>
    <xf numFmtId="0" fontId="43" fillId="9" borderId="20" xfId="0" applyFont="1" applyFill="1" applyBorder="1" applyAlignment="1" applyProtection="1">
      <alignment horizontal="right" vertical="center"/>
    </xf>
    <xf numFmtId="0" fontId="39" fillId="16" borderId="5" xfId="0" applyFont="1" applyFill="1" applyBorder="1" applyAlignment="1" applyProtection="1">
      <alignment horizontal="center" vertical="center"/>
    </xf>
    <xf numFmtId="0" fontId="28" fillId="16" borderId="5" xfId="0" applyFont="1" applyFill="1" applyBorder="1" applyAlignment="1" applyProtection="1">
      <alignment horizontal="center" vertical="center"/>
    </xf>
    <xf numFmtId="0" fontId="16" fillId="4" borderId="5" xfId="0" applyFont="1" applyFill="1" applyBorder="1" applyAlignment="1" applyProtection="1">
      <alignment horizontal="left" vertical="center"/>
      <protection locked="0"/>
    </xf>
    <xf numFmtId="0" fontId="12" fillId="3" borderId="5" xfId="0" applyFont="1" applyFill="1" applyBorder="1" applyAlignment="1" applyProtection="1">
      <alignment horizontal="left" vertical="center"/>
      <protection locked="0"/>
    </xf>
    <xf numFmtId="0" fontId="28" fillId="16" borderId="26" xfId="0" applyFont="1" applyFill="1" applyBorder="1" applyAlignment="1" applyProtection="1">
      <alignment horizontal="center" vertical="center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12" fillId="9" borderId="26" xfId="0" applyFont="1" applyFill="1" applyBorder="1" applyAlignment="1" applyProtection="1">
      <alignment horizontal="center" vertical="center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6" borderId="0" xfId="0" applyFont="1" applyFill="1" applyBorder="1" applyAlignment="1" applyProtection="1">
      <alignment horizontal="left" vertical="center"/>
    </xf>
    <xf numFmtId="0" fontId="12" fillId="6" borderId="32" xfId="0" applyFont="1" applyFill="1" applyBorder="1" applyAlignment="1" applyProtection="1">
      <alignment horizontal="left" vertical="center"/>
    </xf>
    <xf numFmtId="0" fontId="12" fillId="6" borderId="0" xfId="0" applyFont="1" applyFill="1" applyBorder="1" applyAlignment="1" applyProtection="1">
      <alignment vertical="center"/>
    </xf>
    <xf numFmtId="0" fontId="12" fillId="6" borderId="32" xfId="0" applyFont="1" applyFill="1" applyBorder="1" applyAlignment="1" applyProtection="1">
      <alignment vertical="center"/>
    </xf>
    <xf numFmtId="1" fontId="14" fillId="18" borderId="1" xfId="0" applyNumberFormat="1" applyFont="1" applyFill="1" applyBorder="1" applyAlignment="1" applyProtection="1">
      <alignment horizontal="center" vertical="center"/>
    </xf>
    <xf numFmtId="165" fontId="1" fillId="4" borderId="1" xfId="0" applyNumberFormat="1" applyFont="1" applyFill="1" applyBorder="1" applyAlignment="1" applyProtection="1">
      <alignment horizontal="center" vertical="center"/>
      <protection locked="0"/>
    </xf>
    <xf numFmtId="165" fontId="14" fillId="19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164" fontId="17" fillId="15" borderId="40" xfId="0" applyNumberFormat="1" applyFont="1" applyFill="1" applyBorder="1" applyAlignment="1" applyProtection="1">
      <alignment horizontal="right" vertical="center"/>
    </xf>
    <xf numFmtId="1" fontId="6" fillId="15" borderId="40" xfId="0" applyNumberFormat="1" applyFont="1" applyFill="1" applyBorder="1" applyAlignment="1" applyProtection="1">
      <alignment horizontal="center" vertical="center"/>
    </xf>
    <xf numFmtId="1" fontId="6" fillId="15" borderId="50" xfId="0" applyNumberFormat="1" applyFont="1" applyFill="1" applyBorder="1" applyAlignment="1" applyProtection="1">
      <alignment horizontal="center" vertical="center"/>
    </xf>
    <xf numFmtId="1" fontId="6" fillId="15" borderId="0" xfId="0" applyNumberFormat="1" applyFont="1" applyFill="1" applyBorder="1" applyAlignment="1" applyProtection="1">
      <alignment horizontal="center" vertical="center"/>
    </xf>
    <xf numFmtId="164" fontId="17" fillId="15" borderId="0" xfId="0" applyNumberFormat="1" applyFont="1" applyFill="1" applyBorder="1" applyAlignment="1" applyProtection="1">
      <alignment horizontal="right" vertical="center"/>
    </xf>
    <xf numFmtId="0" fontId="0" fillId="15" borderId="0" xfId="0" applyFill="1" applyProtection="1"/>
    <xf numFmtId="0" fontId="1" fillId="0" borderId="11" xfId="0" applyFont="1" applyFill="1" applyBorder="1" applyAlignment="1" applyProtection="1">
      <alignment horizontal="left"/>
    </xf>
    <xf numFmtId="0" fontId="1" fillId="0" borderId="11" xfId="0" applyNumberFormat="1" applyFont="1" applyFill="1" applyBorder="1" applyAlignment="1" applyProtection="1">
      <alignment horizontal="center" wrapText="1"/>
    </xf>
    <xf numFmtId="0" fontId="1" fillId="0" borderId="12" xfId="0" applyNumberFormat="1" applyFont="1" applyFill="1" applyBorder="1" applyAlignment="1" applyProtection="1">
      <alignment horizontal="center" wrapText="1"/>
    </xf>
    <xf numFmtId="0" fontId="4" fillId="15" borderId="11" xfId="0" applyFont="1" applyFill="1" applyBorder="1" applyAlignment="1" applyProtection="1">
      <alignment horizontal="left"/>
    </xf>
    <xf numFmtId="0" fontId="1" fillId="15" borderId="1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 wrapText="1"/>
    </xf>
    <xf numFmtId="0" fontId="1" fillId="0" borderId="2" xfId="0" applyNumberFormat="1" applyFont="1" applyFill="1" applyBorder="1" applyAlignment="1" applyProtection="1">
      <alignment horizontal="center" wrapText="1"/>
    </xf>
    <xf numFmtId="0" fontId="4" fillId="15" borderId="0" xfId="0" applyFont="1" applyFill="1" applyBorder="1" applyAlignment="1" applyProtection="1">
      <alignment horizontal="left"/>
    </xf>
    <xf numFmtId="0" fontId="1" fillId="15" borderId="40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2" fillId="6" borderId="49" xfId="0" applyFont="1" applyFill="1" applyBorder="1" applyAlignment="1" applyProtection="1">
      <alignment vertical="center"/>
    </xf>
    <xf numFmtId="0" fontId="12" fillId="6" borderId="54" xfId="0" quotePrefix="1" applyFont="1" applyFill="1" applyBorder="1" applyAlignment="1" applyProtection="1">
      <alignment vertical="center"/>
    </xf>
    <xf numFmtId="0" fontId="12" fillId="6" borderId="55" xfId="0" applyFont="1" applyFill="1" applyBorder="1" applyAlignment="1" applyProtection="1">
      <alignment vertical="center"/>
    </xf>
    <xf numFmtId="0" fontId="12" fillId="6" borderId="56" xfId="0" applyFont="1" applyFill="1" applyBorder="1" applyAlignment="1" applyProtection="1">
      <alignment vertical="center"/>
    </xf>
    <xf numFmtId="0" fontId="12" fillId="6" borderId="53" xfId="0" applyFont="1" applyFill="1" applyBorder="1" applyAlignment="1" applyProtection="1">
      <alignment vertical="center"/>
    </xf>
    <xf numFmtId="0" fontId="12" fillId="6" borderId="46" xfId="0" applyFont="1" applyFill="1" applyBorder="1" applyAlignment="1" applyProtection="1">
      <alignment vertical="center"/>
    </xf>
    <xf numFmtId="0" fontId="12" fillId="6" borderId="57" xfId="0" applyFont="1" applyFill="1" applyBorder="1" applyAlignment="1" applyProtection="1">
      <alignment vertical="center"/>
    </xf>
    <xf numFmtId="0" fontId="12" fillId="6" borderId="7" xfId="0" applyFont="1" applyFill="1" applyBorder="1" applyAlignment="1" applyProtection="1">
      <alignment vertical="center"/>
    </xf>
    <xf numFmtId="0" fontId="12" fillId="6" borderId="44" xfId="0" applyFont="1" applyFill="1" applyBorder="1" applyAlignment="1" applyProtection="1">
      <alignment vertical="center"/>
    </xf>
    <xf numFmtId="0" fontId="12" fillId="6" borderId="3" xfId="0" applyFont="1" applyFill="1" applyBorder="1" applyAlignment="1" applyProtection="1">
      <alignment vertical="center"/>
    </xf>
    <xf numFmtId="0" fontId="12" fillId="6" borderId="20" xfId="0" applyFont="1" applyFill="1" applyBorder="1" applyAlignment="1" applyProtection="1">
      <alignment vertical="center"/>
    </xf>
    <xf numFmtId="0" fontId="12" fillId="6" borderId="58" xfId="0" applyFont="1" applyFill="1" applyBorder="1" applyAlignment="1" applyProtection="1">
      <alignment vertical="center"/>
    </xf>
    <xf numFmtId="0" fontId="12" fillId="6" borderId="59" xfId="0" applyFont="1" applyFill="1" applyBorder="1" applyAlignment="1" applyProtection="1">
      <alignment vertical="center"/>
    </xf>
    <xf numFmtId="0" fontId="12" fillId="6" borderId="61" xfId="0" applyFont="1" applyFill="1" applyBorder="1" applyAlignment="1" applyProtection="1">
      <alignment vertical="center"/>
    </xf>
    <xf numFmtId="0" fontId="12" fillId="6" borderId="62" xfId="0" applyFont="1" applyFill="1" applyBorder="1" applyAlignment="1" applyProtection="1">
      <alignment vertical="center"/>
    </xf>
    <xf numFmtId="0" fontId="12" fillId="6" borderId="63" xfId="0" applyFont="1" applyFill="1" applyBorder="1" applyAlignment="1" applyProtection="1">
      <alignment vertical="center"/>
    </xf>
    <xf numFmtId="0" fontId="12" fillId="6" borderId="4" xfId="0" applyFont="1" applyFill="1" applyBorder="1" applyAlignment="1" applyProtection="1">
      <alignment vertical="center"/>
    </xf>
    <xf numFmtId="0" fontId="12" fillId="6" borderId="64" xfId="0" applyFont="1" applyFill="1" applyBorder="1" applyAlignment="1" applyProtection="1">
      <alignment vertical="center"/>
    </xf>
    <xf numFmtId="0" fontId="31" fillId="5" borderId="44" xfId="0" applyFont="1" applyFill="1" applyBorder="1" applyAlignment="1" applyProtection="1">
      <alignment horizontal="left" vertical="center"/>
    </xf>
    <xf numFmtId="0" fontId="12" fillId="5" borderId="20" xfId="0" applyFont="1" applyFill="1" applyBorder="1" applyAlignment="1" applyProtection="1">
      <alignment horizontal="left" vertical="center"/>
    </xf>
    <xf numFmtId="0" fontId="12" fillId="5" borderId="59" xfId="0" applyFont="1" applyFill="1" applyBorder="1" applyAlignment="1" applyProtection="1">
      <alignment horizontal="left" vertical="center"/>
    </xf>
    <xf numFmtId="0" fontId="31" fillId="5" borderId="28" xfId="0" applyFont="1" applyFill="1" applyBorder="1" applyAlignment="1" applyProtection="1">
      <alignment horizontal="left" vertical="center"/>
    </xf>
    <xf numFmtId="0" fontId="31" fillId="5" borderId="37" xfId="0" applyFont="1" applyFill="1" applyBorder="1" applyAlignment="1" applyProtection="1">
      <alignment vertical="center"/>
    </xf>
    <xf numFmtId="0" fontId="12" fillId="5" borderId="60" xfId="0" applyFont="1" applyFill="1" applyBorder="1" applyAlignment="1" applyProtection="1">
      <alignment vertical="center"/>
    </xf>
    <xf numFmtId="0" fontId="12" fillId="5" borderId="57" xfId="0" applyFont="1" applyFill="1" applyBorder="1" applyAlignment="1" applyProtection="1">
      <alignment vertical="center"/>
    </xf>
    <xf numFmtId="0" fontId="12" fillId="6" borderId="48" xfId="0" applyFont="1" applyFill="1" applyBorder="1" applyAlignment="1" applyProtection="1">
      <alignment vertical="center"/>
    </xf>
    <xf numFmtId="0" fontId="12" fillId="5" borderId="65" xfId="0" applyFont="1" applyFill="1" applyBorder="1" applyAlignment="1" applyProtection="1">
      <alignment horizontal="left" vertical="center"/>
    </xf>
    <xf numFmtId="0" fontId="12" fillId="6" borderId="66" xfId="0" applyFont="1" applyFill="1" applyBorder="1" applyAlignment="1" applyProtection="1">
      <alignment vertical="center"/>
    </xf>
    <xf numFmtId="0" fontId="12" fillId="6" borderId="67" xfId="0" applyFont="1" applyFill="1" applyBorder="1" applyAlignment="1" applyProtection="1">
      <alignment vertical="center"/>
    </xf>
    <xf numFmtId="0" fontId="12" fillId="5" borderId="68" xfId="0" applyFont="1" applyFill="1" applyBorder="1" applyAlignment="1" applyProtection="1">
      <alignment vertical="center"/>
    </xf>
    <xf numFmtId="0" fontId="12" fillId="5" borderId="69" xfId="0" applyFont="1" applyFill="1" applyBorder="1" applyAlignment="1" applyProtection="1">
      <alignment horizontal="left" vertical="center"/>
    </xf>
    <xf numFmtId="0" fontId="12" fillId="5" borderId="16" xfId="0" applyFont="1" applyFill="1" applyBorder="1" applyAlignment="1" applyProtection="1">
      <alignment horizontal="left" vertical="center"/>
    </xf>
    <xf numFmtId="0" fontId="31" fillId="5" borderId="20" xfId="0" applyFont="1" applyFill="1" applyBorder="1" applyAlignment="1" applyProtection="1">
      <alignment horizontal="left" vertical="center"/>
    </xf>
    <xf numFmtId="0" fontId="23" fillId="6" borderId="7" xfId="0" applyFont="1" applyFill="1" applyBorder="1" applyAlignment="1" applyProtection="1">
      <alignment vertical="center"/>
    </xf>
    <xf numFmtId="0" fontId="40" fillId="5" borderId="0" xfId="0" applyFont="1" applyFill="1" applyBorder="1" applyAlignment="1" applyProtection="1">
      <alignment vertical="center"/>
    </xf>
    <xf numFmtId="0" fontId="12" fillId="6" borderId="31" xfId="0" applyFont="1" applyFill="1" applyBorder="1" applyAlignment="1" applyProtection="1">
      <alignment horizontal="left" vertical="center"/>
    </xf>
    <xf numFmtId="0" fontId="31" fillId="5" borderId="31" xfId="0" applyFont="1" applyFill="1" applyBorder="1" applyAlignment="1" applyProtection="1">
      <alignment vertical="center"/>
    </xf>
    <xf numFmtId="0" fontId="40" fillId="5" borderId="57" xfId="0" applyFont="1" applyFill="1" applyBorder="1" applyAlignment="1" applyProtection="1">
      <alignment vertical="center"/>
    </xf>
    <xf numFmtId="0" fontId="12" fillId="6" borderId="57" xfId="0" applyFont="1" applyFill="1" applyBorder="1" applyAlignment="1" applyProtection="1">
      <alignment horizontal="left" vertical="center"/>
    </xf>
    <xf numFmtId="0" fontId="25" fillId="6" borderId="24" xfId="0" applyFont="1" applyFill="1" applyBorder="1" applyAlignment="1" applyProtection="1">
      <alignment horizontal="left" vertical="center"/>
    </xf>
    <xf numFmtId="0" fontId="1" fillId="9" borderId="1" xfId="0" applyFont="1" applyFill="1" applyBorder="1" applyAlignment="1" applyProtection="1">
      <alignment horizontal="center" vertical="center"/>
    </xf>
    <xf numFmtId="164" fontId="1" fillId="9" borderId="1" xfId="0" applyNumberFormat="1" applyFont="1" applyFill="1" applyBorder="1" applyAlignment="1" applyProtection="1">
      <alignment horizontal="center" vertical="center"/>
    </xf>
    <xf numFmtId="0" fontId="1" fillId="9" borderId="70" xfId="0" applyFont="1" applyFill="1" applyBorder="1" applyAlignment="1" applyProtection="1">
      <alignment horizontal="center" vertical="center"/>
    </xf>
    <xf numFmtId="0" fontId="30" fillId="16" borderId="26" xfId="0" applyFont="1" applyFill="1" applyBorder="1" applyAlignment="1" applyProtection="1">
      <alignment horizontal="center" vertical="center"/>
    </xf>
    <xf numFmtId="0" fontId="30" fillId="16" borderId="6" xfId="0" applyFont="1" applyFill="1" applyBorder="1" applyAlignment="1" applyProtection="1">
      <alignment horizontal="center" vertical="center"/>
    </xf>
    <xf numFmtId="0" fontId="30" fillId="16" borderId="27" xfId="0" applyFont="1" applyFill="1" applyBorder="1" applyAlignment="1" applyProtection="1">
      <alignment horizontal="center" vertical="center"/>
    </xf>
    <xf numFmtId="0" fontId="34" fillId="15" borderId="0" xfId="0" applyFont="1" applyFill="1" applyBorder="1" applyAlignment="1" applyProtection="1">
      <alignment horizontal="center"/>
    </xf>
    <xf numFmtId="0" fontId="33" fillId="15" borderId="0" xfId="0" applyFont="1" applyFill="1" applyBorder="1" applyAlignment="1" applyProtection="1">
      <alignment horizontal="center" vertical="center"/>
    </xf>
    <xf numFmtId="0" fontId="33" fillId="15" borderId="50" xfId="0" applyFont="1" applyFill="1" applyBorder="1" applyAlignment="1" applyProtection="1">
      <alignment horizontal="center" vertical="center"/>
    </xf>
    <xf numFmtId="0" fontId="13" fillId="15" borderId="0" xfId="0" applyFont="1" applyFill="1" applyBorder="1" applyAlignment="1" applyProtection="1">
      <alignment horizontal="center" vertical="center"/>
    </xf>
    <xf numFmtId="0" fontId="13" fillId="15" borderId="51" xfId="0" applyFont="1" applyFill="1" applyBorder="1" applyAlignment="1" applyProtection="1">
      <alignment horizontal="center" vertical="center"/>
    </xf>
    <xf numFmtId="0" fontId="25" fillId="17" borderId="0" xfId="0" applyFont="1" applyFill="1" applyBorder="1" applyAlignment="1" applyProtection="1">
      <alignment horizontal="center" vertical="center"/>
    </xf>
    <xf numFmtId="0" fontId="44" fillId="15" borderId="0" xfId="0" quotePrefix="1" applyFont="1" applyFill="1" applyAlignment="1" applyProtection="1">
      <alignment horizontal="right" vertical="center"/>
    </xf>
    <xf numFmtId="164" fontId="17" fillId="15" borderId="0" xfId="0" applyNumberFormat="1" applyFont="1" applyFill="1" applyAlignment="1" applyProtection="1">
      <alignment horizontal="left" vertical="center"/>
    </xf>
    <xf numFmtId="0" fontId="17" fillId="15" borderId="0" xfId="0" applyFont="1" applyFill="1" applyAlignment="1" applyProtection="1">
      <alignment horizontal="left" vertical="center"/>
    </xf>
    <xf numFmtId="0" fontId="38" fillId="3" borderId="33" xfId="1" applyFill="1" applyBorder="1" applyAlignment="1" applyProtection="1">
      <alignment horizontal="center" vertical="center"/>
    </xf>
    <xf numFmtId="0" fontId="38" fillId="3" borderId="34" xfId="1" applyFill="1" applyBorder="1" applyAlignment="1" applyProtection="1">
      <alignment horizontal="center" vertical="center"/>
    </xf>
    <xf numFmtId="0" fontId="38" fillId="3" borderId="35" xfId="1" applyFill="1" applyBorder="1" applyAlignment="1" applyProtection="1">
      <alignment horizontal="center" vertical="center"/>
    </xf>
    <xf numFmtId="0" fontId="45" fillId="3" borderId="21" xfId="0" applyFont="1" applyFill="1" applyBorder="1" applyAlignment="1" applyProtection="1">
      <alignment horizontal="center" vertical="center"/>
      <protection locked="0"/>
    </xf>
    <xf numFmtId="0" fontId="45" fillId="3" borderId="22" xfId="0" applyFont="1" applyFill="1" applyBorder="1" applyAlignment="1" applyProtection="1">
      <alignment horizontal="center" vertical="center"/>
      <protection locked="0"/>
    </xf>
    <xf numFmtId="0" fontId="45" fillId="3" borderId="23" xfId="0" applyFont="1" applyFill="1" applyBorder="1" applyAlignment="1" applyProtection="1">
      <alignment horizontal="center" vertical="center"/>
      <protection locked="0"/>
    </xf>
    <xf numFmtId="0" fontId="46" fillId="17" borderId="0" xfId="0" applyFont="1" applyFill="1" applyBorder="1" applyAlignment="1" applyProtection="1">
      <alignment horizontal="center" vertical="center"/>
    </xf>
    <xf numFmtId="0" fontId="46" fillId="17" borderId="51" xfId="0" applyFont="1" applyFill="1" applyBorder="1" applyAlignment="1" applyProtection="1">
      <alignment horizontal="center" vertical="center"/>
    </xf>
    <xf numFmtId="0" fontId="46" fillId="17" borderId="50" xfId="0" applyFont="1" applyFill="1" applyBorder="1" applyAlignment="1" applyProtection="1">
      <alignment horizontal="center" vertical="center"/>
    </xf>
    <xf numFmtId="0" fontId="46" fillId="17" borderId="52" xfId="0" applyFont="1" applyFill="1" applyBorder="1" applyAlignment="1" applyProtection="1">
      <alignment horizontal="center" vertical="center"/>
    </xf>
    <xf numFmtId="0" fontId="38" fillId="3" borderId="0" xfId="1" applyFill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33">
    <dxf>
      <font>
        <b val="0"/>
        <i val="0"/>
        <color rgb="FF008000"/>
      </font>
    </dxf>
    <dxf>
      <font>
        <b val="0"/>
        <i val="0"/>
        <color rgb="FFCC3300"/>
      </font>
    </dxf>
    <dxf>
      <font>
        <b val="0"/>
        <i val="0"/>
        <color rgb="FF008000"/>
      </font>
    </dxf>
    <dxf>
      <font>
        <b val="0"/>
        <i val="0"/>
        <color rgb="FFCC3300"/>
      </font>
    </dxf>
    <dxf>
      <font>
        <b val="0"/>
        <i val="0"/>
        <color rgb="FF008000"/>
      </font>
    </dxf>
    <dxf>
      <font>
        <b val="0"/>
        <i val="0"/>
        <color rgb="FFCC3300"/>
      </font>
    </dxf>
    <dxf>
      <font>
        <b val="0"/>
        <i val="0"/>
        <color rgb="FF008000"/>
      </font>
    </dxf>
    <dxf>
      <font>
        <b val="0"/>
        <i val="0"/>
        <color rgb="FFCC3300"/>
      </font>
    </dxf>
    <dxf>
      <font>
        <b val="0"/>
        <i val="0"/>
        <color rgb="FF008000"/>
      </font>
    </dxf>
    <dxf>
      <font>
        <b val="0"/>
        <i val="0"/>
        <color rgb="FFCC3300"/>
      </font>
    </dxf>
    <dxf>
      <font>
        <b/>
        <i val="0"/>
        <color rgb="FFFF0000"/>
      </font>
    </dxf>
    <dxf>
      <fill>
        <patternFill>
          <bgColor theme="0" tint="-4.9989318521683403E-2"/>
        </patternFill>
      </fill>
    </dxf>
    <dxf>
      <font>
        <color rgb="FFCC00CC"/>
      </font>
    </dxf>
    <dxf>
      <font>
        <b/>
        <i val="0"/>
        <color rgb="FFFF0000"/>
      </font>
    </dxf>
    <dxf>
      <fill>
        <patternFill>
          <bgColor theme="0" tint="-4.9989318521683403E-2"/>
        </patternFill>
      </fill>
    </dxf>
    <dxf>
      <font>
        <color rgb="FFCC00CC"/>
      </font>
    </dxf>
    <dxf>
      <font>
        <b/>
        <i val="0"/>
        <color rgb="FFFF0000"/>
      </font>
    </dxf>
    <dxf>
      <fill>
        <patternFill>
          <bgColor theme="0" tint="-4.9989318521683403E-2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color rgb="FF008000"/>
      </font>
    </dxf>
    <dxf>
      <font>
        <b val="0"/>
        <i val="0"/>
        <color rgb="FFCC3300"/>
      </font>
    </dxf>
    <dxf>
      <font>
        <b/>
        <i val="0"/>
        <color rgb="FFFF000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 val="0"/>
        <i val="0"/>
        <color rgb="FF00B050"/>
      </font>
    </dxf>
    <dxf>
      <font>
        <b val="0"/>
        <i val="0"/>
        <color rgb="FFFF0000"/>
      </font>
    </dxf>
  </dxfs>
  <tableStyles count="0" defaultTableStyle="TableStyleMedium2" defaultPivotStyle="PivotStyleMedium9"/>
  <colors>
    <mruColors>
      <color rgb="FF0000CC"/>
      <color rgb="FFEAEAEA"/>
      <color rgb="FFCDFFE7"/>
      <color rgb="FFFFCCFF"/>
      <color rgb="FFFFFF99"/>
      <color rgb="FF99FF99"/>
      <color rgb="FFECECEC"/>
      <color rgb="FF33CCFF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8202997805651564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567276528350144E-2"/>
          <c:y val="0"/>
          <c:w val="0.95086544694329966"/>
          <c:h val="0.84834776902887143"/>
        </c:manualLayout>
      </c:layout>
      <c:barChart>
        <c:barDir val="col"/>
        <c:grouping val="stacked"/>
        <c:varyColors val="0"/>
        <c:ser>
          <c:idx val="15"/>
          <c:order val="0"/>
          <c:tx>
            <c:strRef>
              <c:f>Main!$J$16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dLbls>
            <c:numFmt formatCode="0;\-0;;@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Main!$I$17:$I$23</c:f>
              <c:strCache>
                <c:ptCount val="7"/>
                <c:pt idx="0">
                  <c:v>Production</c:v>
                </c:pt>
                <c:pt idx="1">
                  <c:v>Not available</c:v>
                </c:pt>
                <c:pt idx="2">
                  <c:v>Not available</c:v>
                </c:pt>
                <c:pt idx="3">
                  <c:v>Not available</c:v>
                </c:pt>
                <c:pt idx="4">
                  <c:v>Not available</c:v>
                </c:pt>
                <c:pt idx="5">
                  <c:v>Not available</c:v>
                </c:pt>
                <c:pt idx="6">
                  <c:v>Not available</c:v>
                </c:pt>
              </c:strCache>
            </c:strRef>
          </c:cat>
          <c:val>
            <c:numRef>
              <c:f>Main!$J$17:$J$23</c:f>
              <c:numCache>
                <c:formatCode>General</c:formatCode>
                <c:ptCount val="7"/>
                <c:pt idx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6-46FA-A1FC-68EE294D4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2030528"/>
        <c:axId val="272028568"/>
      </c:barChart>
      <c:catAx>
        <c:axId val="27203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028568"/>
        <c:crosses val="autoZero"/>
        <c:auto val="1"/>
        <c:lblAlgn val="ctr"/>
        <c:lblOffset val="100"/>
        <c:noMultiLvlLbl val="0"/>
      </c:catAx>
      <c:valAx>
        <c:axId val="2720285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7203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Production!$AI$2</c:f>
              <c:strCache>
                <c:ptCount val="1"/>
                <c:pt idx="0">
                  <c:v>% on target</c:v>
                </c:pt>
              </c:strCache>
            </c:strRef>
          </c:tx>
          <c:spPr>
            <a:solidFill>
              <a:schemeClr val="accent1"/>
            </a:solidFill>
            <a:ln w="25400">
              <a:solidFill>
                <a:schemeClr val="bg1">
                  <a:lumMod val="50000"/>
                </a:schemeClr>
              </a:solidFill>
              <a:prstDash val="solid"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8B-4659-8861-C483C5D60B23}"/>
              </c:ext>
            </c:extLst>
          </c:dPt>
          <c:cat>
            <c:strRef>
              <c:f>Production!$AI$2</c:f>
              <c:strCache>
                <c:ptCount val="1"/>
                <c:pt idx="0">
                  <c:v>% on target</c:v>
                </c:pt>
              </c:strCache>
            </c:strRef>
          </c:cat>
          <c:val>
            <c:numRef>
              <c:f>Production!$AJ$2</c:f>
              <c:numCache>
                <c:formatCode>0.0%</c:formatCode>
                <c:ptCount val="1"/>
                <c:pt idx="0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8B-4659-8861-C483C5D60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73440792"/>
        <c:axId val="273436872"/>
      </c:barChart>
      <c:catAx>
        <c:axId val="2734407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73436872"/>
        <c:crosses val="autoZero"/>
        <c:auto val="1"/>
        <c:lblAlgn val="ctr"/>
        <c:lblOffset val="100"/>
        <c:noMultiLvlLbl val="0"/>
      </c:catAx>
      <c:valAx>
        <c:axId val="273436872"/>
        <c:scaling>
          <c:orientation val="minMax"/>
          <c:max val="1"/>
          <c:min val="0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3440792"/>
        <c:crosses val="autoZero"/>
        <c:crossBetween val="between"/>
      </c:valAx>
      <c:spPr>
        <a:noFill/>
        <a:ln w="12700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Production!$AI$3</c:f>
              <c:strCache>
                <c:ptCount val="1"/>
                <c:pt idx="0">
                  <c:v>% improved</c:v>
                </c:pt>
              </c:strCache>
            </c:strRef>
          </c:tx>
          <c:spPr>
            <a:solidFill>
              <a:srgbClr val="ABE9FF"/>
            </a:solidFill>
            <a:ln w="25400">
              <a:solidFill>
                <a:schemeClr val="bg1">
                  <a:lumMod val="50000"/>
                </a:schemeClr>
              </a:solidFill>
              <a:prstDash val="solid"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BE9FF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C25-4EF0-890D-D02CDE2FE0F4}"/>
              </c:ext>
            </c:extLst>
          </c:dPt>
          <c:cat>
            <c:strRef>
              <c:f>Production!$AI$3</c:f>
              <c:strCache>
                <c:ptCount val="1"/>
                <c:pt idx="0">
                  <c:v>% improved</c:v>
                </c:pt>
              </c:strCache>
            </c:strRef>
          </c:cat>
          <c:val>
            <c:numRef>
              <c:f>Production!$AJ$3</c:f>
              <c:numCache>
                <c:formatCode>0.0%</c:formatCode>
                <c:ptCount val="1"/>
                <c:pt idx="0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25-4EF0-890D-D02CDE2FE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74327408"/>
        <c:axId val="274330544"/>
      </c:barChart>
      <c:catAx>
        <c:axId val="274327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74330544"/>
        <c:crosses val="autoZero"/>
        <c:auto val="1"/>
        <c:lblAlgn val="ctr"/>
        <c:lblOffset val="100"/>
        <c:noMultiLvlLbl val="0"/>
      </c:catAx>
      <c:valAx>
        <c:axId val="274330544"/>
        <c:scaling>
          <c:orientation val="minMax"/>
          <c:max val="1"/>
          <c:min val="0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4327408"/>
        <c:crosses val="autoZero"/>
        <c:crossBetween val="between"/>
      </c:valAx>
      <c:spPr>
        <a:noFill/>
        <a:ln w="12700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Key</a:t>
            </a:r>
          </a:p>
        </c:rich>
      </c:tx>
      <c:layout>
        <c:manualLayout>
          <c:xMode val="edge"/>
          <c:yMode val="edge"/>
          <c:x val="9.2773403324587084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444444444444446E-2"/>
          <c:y val="0"/>
          <c:w val="0.95111111111111113"/>
          <c:h val="0.84834776902887143"/>
        </c:manualLayout>
      </c:layout>
      <c:barChart>
        <c:barDir val="col"/>
        <c:grouping val="stacked"/>
        <c:varyColors val="0"/>
        <c:ser>
          <c:idx val="15"/>
          <c:order val="0"/>
          <c:tx>
            <c:strRef>
              <c:f>Main!$K$16</c:f>
              <c:strCache>
                <c:ptCount val="1"/>
                <c:pt idx="0">
                  <c:v>Key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numFmt formatCode="0;\-0;;@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Main!$I$17:$I$23</c:f>
              <c:strCache>
                <c:ptCount val="7"/>
                <c:pt idx="0">
                  <c:v>Production</c:v>
                </c:pt>
                <c:pt idx="1">
                  <c:v>Not available</c:v>
                </c:pt>
                <c:pt idx="2">
                  <c:v>Not available</c:v>
                </c:pt>
                <c:pt idx="3">
                  <c:v>Not available</c:v>
                </c:pt>
                <c:pt idx="4">
                  <c:v>Not available</c:v>
                </c:pt>
                <c:pt idx="5">
                  <c:v>Not available</c:v>
                </c:pt>
                <c:pt idx="6">
                  <c:v>Not available</c:v>
                </c:pt>
              </c:strCache>
            </c:strRef>
          </c:cat>
          <c:val>
            <c:numRef>
              <c:f>Main!$K$17:$K$23</c:f>
              <c:numCache>
                <c:formatCode>General</c:formatCode>
                <c:ptCount val="7"/>
                <c:pt idx="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41-4152-A5E5-49C0A84A668A}"/>
            </c:ext>
          </c:extLst>
        </c:ser>
        <c:ser>
          <c:idx val="0"/>
          <c:order val="1"/>
          <c:tx>
            <c:strRef>
              <c:f>Main!$S$16</c:f>
              <c:strCache>
                <c:ptCount val="1"/>
                <c:pt idx="0">
                  <c:v>Not key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val>
            <c:numRef>
              <c:f>Main!$S$17:$S$23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41-4152-A5E5-49C0A84A6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2025432"/>
        <c:axId val="272029352"/>
      </c:barChart>
      <c:catAx>
        <c:axId val="27202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029352"/>
        <c:crosses val="autoZero"/>
        <c:auto val="1"/>
        <c:lblAlgn val="ctr"/>
        <c:lblOffset val="100"/>
        <c:noMultiLvlLbl val="0"/>
      </c:catAx>
      <c:valAx>
        <c:axId val="2720293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72025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8672308406017742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567276528350144E-2"/>
          <c:y val="0"/>
          <c:w val="0.95086544694329966"/>
          <c:h val="0.84834776902887143"/>
        </c:manualLayout>
      </c:layout>
      <c:barChart>
        <c:barDir val="col"/>
        <c:grouping val="stacked"/>
        <c:varyColors val="0"/>
        <c:ser>
          <c:idx val="15"/>
          <c:order val="0"/>
          <c:tx>
            <c:strRef>
              <c:f>Main!$Q$16</c:f>
              <c:strCache>
                <c:ptCount val="1"/>
                <c:pt idx="0">
                  <c:v>Weight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0;\-0;;@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Main!$I$17:$I$23</c:f>
              <c:strCache>
                <c:ptCount val="7"/>
                <c:pt idx="0">
                  <c:v>Production</c:v>
                </c:pt>
                <c:pt idx="1">
                  <c:v>Not available</c:v>
                </c:pt>
                <c:pt idx="2">
                  <c:v>Not available</c:v>
                </c:pt>
                <c:pt idx="3">
                  <c:v>Not available</c:v>
                </c:pt>
                <c:pt idx="4">
                  <c:v>Not available</c:v>
                </c:pt>
                <c:pt idx="5">
                  <c:v>Not available</c:v>
                </c:pt>
                <c:pt idx="6">
                  <c:v>Not available</c:v>
                </c:pt>
              </c:strCache>
            </c:strRef>
          </c:cat>
          <c:val>
            <c:numRef>
              <c:f>Main!$Q$17:$Q$23</c:f>
              <c:numCache>
                <c:formatCode>General</c:formatCode>
                <c:ptCount val="7"/>
                <c:pt idx="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EF-48AF-9EE9-F68F07A02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2025824"/>
        <c:axId val="273442360"/>
      </c:barChart>
      <c:catAx>
        <c:axId val="27202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442360"/>
        <c:crosses val="autoZero"/>
        <c:auto val="1"/>
        <c:lblAlgn val="ctr"/>
        <c:lblOffset val="100"/>
        <c:noMultiLvlLbl val="0"/>
      </c:catAx>
      <c:valAx>
        <c:axId val="2734423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7202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4.299713035920981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567276528350144E-2"/>
          <c:y val="0"/>
          <c:w val="0.95086544694329966"/>
          <c:h val="0.84834776902887143"/>
        </c:manualLayout>
      </c:layout>
      <c:barChart>
        <c:barDir val="col"/>
        <c:grouping val="stacked"/>
        <c:varyColors val="0"/>
        <c:ser>
          <c:idx val="15"/>
          <c:order val="0"/>
          <c:tx>
            <c:strRef>
              <c:f>Main!$N$16</c:f>
              <c:strCache>
                <c:ptCount val="1"/>
                <c:pt idx="0">
                  <c:v>% target set</c:v>
                </c:pt>
              </c:strCache>
            </c:strRef>
          </c:tx>
          <c:spPr>
            <a:solidFill>
              <a:srgbClr val="CCCCFF"/>
            </a:solidFill>
            <a:ln>
              <a:noFill/>
            </a:ln>
            <a:effectLst/>
          </c:spPr>
          <c:invertIfNegative val="0"/>
          <c:dLbls>
            <c:numFmt formatCode="0%;\-0%;;@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Main!$I$17:$I$23</c:f>
              <c:strCache>
                <c:ptCount val="7"/>
                <c:pt idx="0">
                  <c:v>Production</c:v>
                </c:pt>
                <c:pt idx="1">
                  <c:v>Not available</c:v>
                </c:pt>
                <c:pt idx="2">
                  <c:v>Not available</c:v>
                </c:pt>
                <c:pt idx="3">
                  <c:v>Not available</c:v>
                </c:pt>
                <c:pt idx="4">
                  <c:v>Not available</c:v>
                </c:pt>
                <c:pt idx="5">
                  <c:v>Not available</c:v>
                </c:pt>
                <c:pt idx="6">
                  <c:v>Not available</c:v>
                </c:pt>
              </c:strCache>
            </c:strRef>
          </c:cat>
          <c:val>
            <c:numRef>
              <c:f>Main!$N$17:$N$23</c:f>
              <c:numCache>
                <c:formatCode>0.0%</c:formatCode>
                <c:ptCount val="7"/>
                <c:pt idx="0">
                  <c:v>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4D-4C85-8E2B-1A3877C0E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3440008"/>
        <c:axId val="273439224"/>
      </c:barChart>
      <c:catAx>
        <c:axId val="273440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439224"/>
        <c:crosses val="autoZero"/>
        <c:auto val="1"/>
        <c:lblAlgn val="ctr"/>
        <c:lblOffset val="100"/>
        <c:noMultiLvlLbl val="0"/>
      </c:catAx>
      <c:valAx>
        <c:axId val="2734392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273440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4.2997130359210195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567276528350144E-2"/>
          <c:y val="0"/>
          <c:w val="0.95086544694329966"/>
          <c:h val="0.84834776902887143"/>
        </c:manualLayout>
      </c:layout>
      <c:barChart>
        <c:barDir val="col"/>
        <c:grouping val="stacked"/>
        <c:varyColors val="0"/>
        <c:ser>
          <c:idx val="15"/>
          <c:order val="0"/>
          <c:tx>
            <c:strRef>
              <c:f>Main!$O$16</c:f>
              <c:strCache>
                <c:ptCount val="1"/>
                <c:pt idx="0">
                  <c:v>% on target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;\-0%;;@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Main!$I$17:$I$23</c:f>
              <c:strCache>
                <c:ptCount val="7"/>
                <c:pt idx="0">
                  <c:v>Production</c:v>
                </c:pt>
                <c:pt idx="1">
                  <c:v>Not available</c:v>
                </c:pt>
                <c:pt idx="2">
                  <c:v>Not available</c:v>
                </c:pt>
                <c:pt idx="3">
                  <c:v>Not available</c:v>
                </c:pt>
                <c:pt idx="4">
                  <c:v>Not available</c:v>
                </c:pt>
                <c:pt idx="5">
                  <c:v>Not available</c:v>
                </c:pt>
                <c:pt idx="6">
                  <c:v>Not available</c:v>
                </c:pt>
              </c:strCache>
            </c:strRef>
          </c:cat>
          <c:val>
            <c:numRef>
              <c:f>Main!$O$17:$O$23</c:f>
              <c:numCache>
                <c:formatCode>0.0%</c:formatCode>
                <c:ptCount val="7"/>
                <c:pt idx="0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D5-4226-9A26-47FF5C4A9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3438832"/>
        <c:axId val="273441184"/>
      </c:barChart>
      <c:catAx>
        <c:axId val="27343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441184"/>
        <c:crosses val="autoZero"/>
        <c:auto val="1"/>
        <c:lblAlgn val="ctr"/>
        <c:lblOffset val="100"/>
        <c:noMultiLvlLbl val="0"/>
      </c:catAx>
      <c:valAx>
        <c:axId val="2734411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27343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4.2997130359210195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567276528350144E-2"/>
          <c:y val="0"/>
          <c:w val="0.95086544694329966"/>
          <c:h val="0.84834776902887143"/>
        </c:manualLayout>
      </c:layout>
      <c:barChart>
        <c:barDir val="col"/>
        <c:grouping val="stacked"/>
        <c:varyColors val="0"/>
        <c:ser>
          <c:idx val="15"/>
          <c:order val="0"/>
          <c:tx>
            <c:strRef>
              <c:f>Main!$P$16</c:f>
              <c:strCache>
                <c:ptCount val="1"/>
                <c:pt idx="0">
                  <c:v>% improved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dLbls>
            <c:numFmt formatCode="0%;\-0%;;@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Main!$I$17:$I$23</c:f>
              <c:strCache>
                <c:ptCount val="7"/>
                <c:pt idx="0">
                  <c:v>Production</c:v>
                </c:pt>
                <c:pt idx="1">
                  <c:v>Not available</c:v>
                </c:pt>
                <c:pt idx="2">
                  <c:v>Not available</c:v>
                </c:pt>
                <c:pt idx="3">
                  <c:v>Not available</c:v>
                </c:pt>
                <c:pt idx="4">
                  <c:v>Not available</c:v>
                </c:pt>
                <c:pt idx="5">
                  <c:v>Not available</c:v>
                </c:pt>
                <c:pt idx="6">
                  <c:v>Not available</c:v>
                </c:pt>
              </c:strCache>
            </c:strRef>
          </c:cat>
          <c:val>
            <c:numRef>
              <c:f>Main!$P$17:$P$23</c:f>
              <c:numCache>
                <c:formatCode>0.0%</c:formatCode>
                <c:ptCount val="7"/>
                <c:pt idx="0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0A-47B1-A9F4-9FD9EAED2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3441968"/>
        <c:axId val="273437264"/>
      </c:barChart>
      <c:catAx>
        <c:axId val="27344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437264"/>
        <c:crosses val="autoZero"/>
        <c:auto val="1"/>
        <c:lblAlgn val="ctr"/>
        <c:lblOffset val="100"/>
        <c:noMultiLvlLbl val="0"/>
      </c:catAx>
      <c:valAx>
        <c:axId val="2734372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27344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93053368328961"/>
          <c:y val="5.6261300670749484E-2"/>
          <c:w val="0.72053473315835526"/>
          <c:h val="0.92376247840814774"/>
        </c:manualLayout>
      </c:layout>
      <c:doughnutChart>
        <c:varyColors val="1"/>
        <c:ser>
          <c:idx val="0"/>
          <c:order val="0"/>
          <c:tx>
            <c:strRef>
              <c:f>Production!$E$9</c:f>
              <c:strCache>
                <c:ptCount val="1"/>
                <c:pt idx="0">
                  <c:v>Category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38-4C18-A0E5-29759B51E0D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38-4C18-A0E5-29759B51E0D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38-4C18-A0E5-29759B51E0DA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38-4C18-A0E5-29759B51E0DA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638-4C18-A0E5-29759B51E0DA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638-4C18-A0E5-29759B51E0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638-4C18-A0E5-29759B51E0DA}"/>
              </c:ext>
            </c:extLst>
          </c:dPt>
          <c:dLbls>
            <c:numFmt formatCode="[Yellow][&lt;0.5]0%;[Green][&gt;=0.5]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Production!$AP$1:$AP$7</c:f>
              <c:strCache>
                <c:ptCount val="7"/>
                <c:pt idx="0">
                  <c:v> </c:v>
                </c:pt>
                <c:pt idx="1">
                  <c:v>STR</c:v>
                </c:pt>
                <c:pt idx="2">
                  <c:v>OP</c:v>
                </c:pt>
                <c:pt idx="3">
                  <c:v> </c:v>
                </c:pt>
                <c:pt idx="4">
                  <c:v>OBL</c:v>
                </c:pt>
                <c:pt idx="5">
                  <c:v> </c:v>
                </c:pt>
                <c:pt idx="6">
                  <c:v> </c:v>
                </c:pt>
              </c:strCache>
            </c:strRef>
          </c:cat>
          <c:val>
            <c:numRef>
              <c:f>Production!$AO$1:$AO$7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0638-4C18-A0E5-29759B51E0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2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Production!$AG$2</c:f>
              <c:strCache>
                <c:ptCount val="1"/>
                <c:pt idx="0">
                  <c:v>% ready</c:v>
                </c:pt>
              </c:strCache>
            </c:strRef>
          </c:tx>
          <c:spPr>
            <a:solidFill>
              <a:srgbClr val="FFFF99"/>
            </a:solidFill>
            <a:ln w="25400">
              <a:solidFill>
                <a:schemeClr val="bg1">
                  <a:lumMod val="50000"/>
                </a:schemeClr>
              </a:solidFill>
              <a:prstDash val="solid"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47-4B75-BA75-4D885B792B67}"/>
              </c:ext>
            </c:extLst>
          </c:dPt>
          <c:cat>
            <c:strRef>
              <c:f>Production!$AG$2</c:f>
              <c:strCache>
                <c:ptCount val="1"/>
                <c:pt idx="0">
                  <c:v>% ready</c:v>
                </c:pt>
              </c:strCache>
            </c:strRef>
          </c:cat>
          <c:val>
            <c:numRef>
              <c:f>Production!$AH$2</c:f>
              <c:numCache>
                <c:formatCode>0.0%</c:formatCode>
                <c:ptCount val="1"/>
                <c:pt idx="0">
                  <c:v>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47-4B75-BA75-4D885B792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73443144"/>
        <c:axId val="273435696"/>
      </c:barChart>
      <c:catAx>
        <c:axId val="273443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73435696"/>
        <c:crosses val="autoZero"/>
        <c:auto val="1"/>
        <c:lblAlgn val="ctr"/>
        <c:lblOffset val="100"/>
        <c:noMultiLvlLbl val="0"/>
      </c:catAx>
      <c:valAx>
        <c:axId val="273435696"/>
        <c:scaling>
          <c:orientation val="minMax"/>
          <c:max val="1"/>
          <c:min val="0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3443144"/>
        <c:crosses val="autoZero"/>
        <c:crossBetween val="between"/>
      </c:valAx>
      <c:spPr>
        <a:noFill/>
        <a:ln w="12700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Production!$AG$3</c:f>
              <c:strCache>
                <c:ptCount val="1"/>
                <c:pt idx="0">
                  <c:v>% target set</c:v>
                </c:pt>
              </c:strCache>
            </c:strRef>
          </c:tx>
          <c:spPr>
            <a:solidFill>
              <a:srgbClr val="FFCCFF"/>
            </a:solidFill>
            <a:ln w="25400">
              <a:solidFill>
                <a:schemeClr val="bg1">
                  <a:lumMod val="50000"/>
                </a:schemeClr>
              </a:solidFill>
              <a:prstDash val="solid"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CFF"/>
              </a:solidFill>
              <a:ln w="12700">
                <a:solidFill>
                  <a:schemeClr val="bg1">
                    <a:lumMod val="50000"/>
                  </a:schemeClr>
                </a:solidFill>
                <a:prstDash val="solid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9D-490F-95AB-ED787D77A4C0}"/>
              </c:ext>
            </c:extLst>
          </c:dPt>
          <c:cat>
            <c:strRef>
              <c:f>Production!$AG$3</c:f>
              <c:strCache>
                <c:ptCount val="1"/>
                <c:pt idx="0">
                  <c:v>% target set</c:v>
                </c:pt>
              </c:strCache>
            </c:strRef>
          </c:cat>
          <c:val>
            <c:numRef>
              <c:f>Production!$AH$3</c:f>
              <c:numCache>
                <c:formatCode>0.0%</c:formatCode>
                <c:ptCount val="1"/>
                <c:pt idx="0">
                  <c:v>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9D-490F-95AB-ED787D77A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73439616"/>
        <c:axId val="273440400"/>
      </c:barChart>
      <c:catAx>
        <c:axId val="2734396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73440400"/>
        <c:crosses val="autoZero"/>
        <c:auto val="1"/>
        <c:lblAlgn val="ctr"/>
        <c:lblOffset val="100"/>
        <c:noMultiLvlLbl val="0"/>
      </c:catAx>
      <c:valAx>
        <c:axId val="273440400"/>
        <c:scaling>
          <c:orientation val="minMax"/>
          <c:max val="1"/>
          <c:min val="0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3439616"/>
        <c:crosses val="autoZero"/>
        <c:crossBetween val="between"/>
      </c:valAx>
      <c:spPr>
        <a:noFill/>
        <a:ln w="12700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image" Target="../media/image2.png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24</xdr:row>
      <xdr:rowOff>1</xdr:rowOff>
    </xdr:from>
    <xdr:to>
      <xdr:col>9</xdr:col>
      <xdr:colOff>0</xdr:colOff>
      <xdr:row>32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24</xdr:row>
      <xdr:rowOff>1</xdr:rowOff>
    </xdr:from>
    <xdr:to>
      <xdr:col>17</xdr:col>
      <xdr:colOff>0</xdr:colOff>
      <xdr:row>32</xdr:row>
      <xdr:rowOff>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0</xdr:rowOff>
    </xdr:from>
    <xdr:to>
      <xdr:col>8</xdr:col>
      <xdr:colOff>685801</xdr:colOff>
      <xdr:row>40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32</xdr:row>
      <xdr:rowOff>0</xdr:rowOff>
    </xdr:from>
    <xdr:to>
      <xdr:col>16</xdr:col>
      <xdr:colOff>685801</xdr:colOff>
      <xdr:row>40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</xdr:colOff>
      <xdr:row>40</xdr:row>
      <xdr:rowOff>0</xdr:rowOff>
    </xdr:from>
    <xdr:to>
      <xdr:col>8</xdr:col>
      <xdr:colOff>685800</xdr:colOff>
      <xdr:row>48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40</xdr:row>
      <xdr:rowOff>0</xdr:rowOff>
    </xdr:from>
    <xdr:to>
      <xdr:col>16</xdr:col>
      <xdr:colOff>685801</xdr:colOff>
      <xdr:row>48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104775</xdr:colOff>
      <xdr:row>0</xdr:row>
      <xdr:rowOff>9526</xdr:rowOff>
    </xdr:from>
    <xdr:to>
      <xdr:col>3</xdr:col>
      <xdr:colOff>54935</xdr:colOff>
      <xdr:row>1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526"/>
          <a:ext cx="1378910" cy="638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</xdr:colOff>
      <xdr:row>1</xdr:row>
      <xdr:rowOff>0</xdr:rowOff>
    </xdr:from>
    <xdr:to>
      <xdr:col>12</xdr:col>
      <xdr:colOff>0</xdr:colOff>
      <xdr:row>6</xdr:row>
      <xdr:rowOff>161925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2</xdr:row>
      <xdr:rowOff>0</xdr:rowOff>
    </xdr:from>
    <xdr:to>
      <xdr:col>21</xdr:col>
      <xdr:colOff>0</xdr:colOff>
      <xdr:row>3</xdr:row>
      <xdr:rowOff>171450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4</xdr:row>
      <xdr:rowOff>38100</xdr:rowOff>
    </xdr:from>
    <xdr:to>
      <xdr:col>21</xdr:col>
      <xdr:colOff>0</xdr:colOff>
      <xdr:row>6</xdr:row>
      <xdr:rowOff>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514349</xdr:colOff>
      <xdr:row>2</xdr:row>
      <xdr:rowOff>0</xdr:rowOff>
    </xdr:from>
    <xdr:to>
      <xdr:col>24</xdr:col>
      <xdr:colOff>1381124</xdr:colOff>
      <xdr:row>3</xdr:row>
      <xdr:rowOff>171450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514349</xdr:colOff>
      <xdr:row>4</xdr:row>
      <xdr:rowOff>38100</xdr:rowOff>
    </xdr:from>
    <xdr:to>
      <xdr:col>24</xdr:col>
      <xdr:colOff>1381124</xdr:colOff>
      <xdr:row>6</xdr:row>
      <xdr:rowOff>0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</xdr:col>
      <xdr:colOff>85725</xdr:colOff>
      <xdr:row>3</xdr:row>
      <xdr:rowOff>9525</xdr:rowOff>
    </xdr:from>
    <xdr:to>
      <xdr:col>4</xdr:col>
      <xdr:colOff>116510</xdr:colOff>
      <xdr:row>5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504825"/>
          <a:ext cx="92613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78"/>
  <sheetViews>
    <sheetView showGridLines="0" topLeftCell="A37" zoomScaleNormal="100" workbookViewId="0">
      <selection activeCell="M2" sqref="M2"/>
    </sheetView>
  </sheetViews>
  <sheetFormatPr defaultColWidth="8.85546875" defaultRowHeight="12" x14ac:dyDescent="0.25"/>
  <cols>
    <col min="1" max="1" width="1.7109375" style="67" customWidth="1"/>
    <col min="2" max="16" width="10.7109375" style="67" customWidth="1"/>
    <col min="17" max="17" width="12.28515625" style="67" customWidth="1"/>
    <col min="18" max="18" width="1.7109375" style="67" customWidth="1"/>
    <col min="19" max="16384" width="8.85546875" style="67"/>
  </cols>
  <sheetData>
    <row r="1" spans="1:19" ht="46.5" customHeight="1" x14ac:dyDescent="0.25">
      <c r="B1" s="244" t="s">
        <v>141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6"/>
    </row>
    <row r="2" spans="1:19" ht="21" x14ac:dyDescent="0.25">
      <c r="B2" s="225" t="s">
        <v>88</v>
      </c>
      <c r="C2" s="68"/>
      <c r="D2" s="68"/>
      <c r="E2" s="46"/>
      <c r="F2" s="69"/>
      <c r="G2" s="70"/>
      <c r="H2" s="71"/>
      <c r="I2" s="49"/>
      <c r="J2" s="48"/>
      <c r="K2" s="72"/>
      <c r="L2" s="66"/>
      <c r="M2" s="47"/>
      <c r="N2" s="47"/>
      <c r="O2" s="47"/>
      <c r="P2" s="50"/>
      <c r="Q2" s="74" t="s">
        <v>51</v>
      </c>
    </row>
    <row r="3" spans="1:19" ht="26.25" x14ac:dyDescent="0.25">
      <c r="A3" s="73"/>
      <c r="B3" s="229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1"/>
    </row>
    <row r="4" spans="1:19" ht="15" customHeight="1" x14ac:dyDescent="0.25">
      <c r="A4" s="73"/>
      <c r="B4" s="207" t="s">
        <v>46</v>
      </c>
      <c r="C4" s="212"/>
      <c r="D4" s="216"/>
      <c r="E4" s="216"/>
      <c r="F4" s="216"/>
      <c r="G4" s="216"/>
      <c r="H4" s="216"/>
      <c r="I4" s="217"/>
      <c r="J4" s="204" t="s">
        <v>114</v>
      </c>
      <c r="K4" s="218"/>
      <c r="L4" s="205"/>
      <c r="M4" s="205"/>
      <c r="N4" s="205"/>
      <c r="O4" s="205"/>
      <c r="P4" s="205"/>
      <c r="Q4" s="206"/>
    </row>
    <row r="5" spans="1:19" ht="15" customHeight="1" x14ac:dyDescent="0.25">
      <c r="A5" s="73"/>
      <c r="B5" s="75" t="s">
        <v>111</v>
      </c>
      <c r="C5" s="213"/>
      <c r="D5" s="186"/>
      <c r="E5" s="211"/>
      <c r="F5" s="53"/>
      <c r="G5" s="53"/>
      <c r="H5" s="53"/>
      <c r="I5" s="192"/>
      <c r="J5" s="201" t="s">
        <v>124</v>
      </c>
      <c r="K5" s="202"/>
      <c r="L5" s="202"/>
      <c r="M5" s="202"/>
      <c r="N5" s="202"/>
      <c r="O5" s="202"/>
      <c r="P5" s="202"/>
      <c r="Q5" s="203"/>
    </row>
    <row r="6" spans="1:19" ht="15" customHeight="1" x14ac:dyDescent="0.25">
      <c r="A6" s="73"/>
      <c r="B6" s="75" t="s">
        <v>112</v>
      </c>
      <c r="C6" s="213"/>
      <c r="D6" s="186"/>
      <c r="E6" s="211"/>
      <c r="F6" s="53"/>
      <c r="G6" s="53"/>
      <c r="H6" s="53"/>
      <c r="I6" s="189"/>
      <c r="J6" s="193" t="s">
        <v>117</v>
      </c>
      <c r="K6" s="195"/>
      <c r="L6" s="195"/>
      <c r="M6" s="195"/>
      <c r="N6" s="195"/>
      <c r="O6" s="195"/>
      <c r="P6" s="195"/>
      <c r="Q6" s="197"/>
    </row>
    <row r="7" spans="1:19" ht="15" customHeight="1" x14ac:dyDescent="0.25">
      <c r="A7" s="73"/>
      <c r="B7" s="75" t="s">
        <v>113</v>
      </c>
      <c r="C7" s="213"/>
      <c r="D7" s="186"/>
      <c r="E7" s="211"/>
      <c r="F7" s="53"/>
      <c r="G7" s="53"/>
      <c r="H7" s="53"/>
      <c r="I7" s="189"/>
      <c r="J7" s="193" t="s">
        <v>125</v>
      </c>
      <c r="K7" s="195"/>
      <c r="L7" s="195"/>
      <c r="M7" s="195"/>
      <c r="N7" s="195"/>
      <c r="O7" s="195"/>
      <c r="P7" s="195"/>
      <c r="Q7" s="197"/>
    </row>
    <row r="8" spans="1:19" ht="15" customHeight="1" x14ac:dyDescent="0.25">
      <c r="A8" s="73"/>
      <c r="B8" s="199" t="s">
        <v>108</v>
      </c>
      <c r="C8" s="214"/>
      <c r="D8" s="200"/>
      <c r="E8" s="200"/>
      <c r="F8" s="200"/>
      <c r="G8" s="200"/>
      <c r="H8" s="200"/>
      <c r="I8" s="191"/>
      <c r="J8" s="193" t="s">
        <v>118</v>
      </c>
      <c r="K8" s="195"/>
      <c r="L8" s="195"/>
      <c r="M8" s="195"/>
      <c r="N8" s="195"/>
      <c r="O8" s="195"/>
      <c r="P8" s="195"/>
      <c r="Q8" s="197"/>
    </row>
    <row r="9" spans="1:19" ht="15" customHeight="1" x14ac:dyDescent="0.25">
      <c r="A9" s="73"/>
      <c r="B9" s="208" t="s">
        <v>109</v>
      </c>
      <c r="C9" s="215"/>
      <c r="D9" s="209"/>
      <c r="E9" s="209"/>
      <c r="F9" s="209"/>
      <c r="G9" s="209"/>
      <c r="H9" s="209"/>
      <c r="I9" s="210"/>
      <c r="J9" s="193" t="s">
        <v>126</v>
      </c>
      <c r="K9" s="195"/>
      <c r="L9" s="195"/>
      <c r="M9" s="195"/>
      <c r="N9" s="195"/>
      <c r="O9" s="195"/>
      <c r="P9" s="195"/>
      <c r="Q9" s="197"/>
    </row>
    <row r="10" spans="1:19" ht="15" customHeight="1" x14ac:dyDescent="0.25">
      <c r="A10" s="73"/>
      <c r="B10" s="79" t="s">
        <v>68</v>
      </c>
      <c r="C10" s="53"/>
      <c r="D10" s="53"/>
      <c r="E10" s="53"/>
      <c r="F10" s="53"/>
      <c r="G10" s="53"/>
      <c r="H10" s="53"/>
      <c r="I10" s="192"/>
      <c r="J10" s="193" t="s">
        <v>119</v>
      </c>
      <c r="K10" s="195"/>
      <c r="L10" s="195"/>
      <c r="M10" s="195"/>
      <c r="N10" s="195"/>
      <c r="O10" s="195"/>
      <c r="P10" s="195"/>
      <c r="Q10" s="197"/>
    </row>
    <row r="11" spans="1:19" ht="15" customHeight="1" x14ac:dyDescent="0.25">
      <c r="A11" s="73"/>
      <c r="B11" s="78" t="s">
        <v>69</v>
      </c>
      <c r="C11" s="53"/>
      <c r="D11" s="53"/>
      <c r="E11" s="53"/>
      <c r="F11" s="53"/>
      <c r="G11" s="53"/>
      <c r="H11" s="53"/>
      <c r="I11" s="189"/>
      <c r="J11" s="193" t="s">
        <v>120</v>
      </c>
      <c r="K11" s="195"/>
      <c r="L11" s="195"/>
      <c r="M11" s="195"/>
      <c r="N11" s="195"/>
      <c r="O11" s="195"/>
      <c r="P11" s="195"/>
      <c r="Q11" s="197"/>
    </row>
    <row r="12" spans="1:19" ht="15" customHeight="1" x14ac:dyDescent="0.25">
      <c r="A12" s="73"/>
      <c r="B12" s="76" t="s">
        <v>70</v>
      </c>
      <c r="C12" s="53"/>
      <c r="D12" s="53"/>
      <c r="E12" s="53"/>
      <c r="F12" s="53"/>
      <c r="G12" s="53"/>
      <c r="H12" s="53"/>
      <c r="I12" s="189"/>
      <c r="J12" s="193" t="s">
        <v>121</v>
      </c>
      <c r="K12" s="195"/>
      <c r="L12" s="195"/>
      <c r="M12" s="195"/>
      <c r="N12" s="195"/>
      <c r="O12" s="195"/>
      <c r="P12" s="195"/>
      <c r="Q12" s="197"/>
    </row>
    <row r="13" spans="1:19" ht="15" customHeight="1" x14ac:dyDescent="0.25">
      <c r="A13" s="73"/>
      <c r="B13" s="79" t="s">
        <v>71</v>
      </c>
      <c r="C13" s="190"/>
      <c r="D13" s="190"/>
      <c r="E13" s="190"/>
      <c r="F13" s="190"/>
      <c r="G13" s="190"/>
      <c r="H13" s="190"/>
      <c r="I13" s="189"/>
      <c r="J13" s="219" t="s">
        <v>122</v>
      </c>
      <c r="K13" s="195"/>
      <c r="L13" s="195"/>
      <c r="M13" s="195"/>
      <c r="N13" s="195"/>
      <c r="O13" s="195"/>
      <c r="P13" s="195"/>
      <c r="Q13" s="197"/>
    </row>
    <row r="14" spans="1:19" ht="15" customHeight="1" x14ac:dyDescent="0.25">
      <c r="A14" s="73"/>
      <c r="B14" s="187" t="s">
        <v>110</v>
      </c>
      <c r="C14" s="188"/>
      <c r="D14" s="188"/>
      <c r="E14" s="188"/>
      <c r="F14" s="188"/>
      <c r="G14" s="188"/>
      <c r="H14" s="188"/>
      <c r="I14" s="192"/>
      <c r="J14" s="194"/>
      <c r="K14" s="196"/>
      <c r="L14" s="196" t="s">
        <v>123</v>
      </c>
      <c r="M14" s="196"/>
      <c r="N14" s="196"/>
      <c r="O14" s="196"/>
      <c r="P14" s="196"/>
      <c r="Q14" s="198"/>
    </row>
    <row r="15" spans="1:19" ht="15" customHeight="1" x14ac:dyDescent="0.25">
      <c r="A15" s="102"/>
      <c r="B15" s="111" t="s">
        <v>47</v>
      </c>
      <c r="C15" s="100"/>
      <c r="D15" s="100"/>
      <c r="E15" s="101"/>
      <c r="F15" s="100"/>
      <c r="G15" s="100"/>
      <c r="H15" s="114"/>
      <c r="I15" s="110"/>
      <c r="J15" s="132"/>
      <c r="K15" s="133"/>
      <c r="L15" s="133"/>
      <c r="M15" s="133"/>
      <c r="N15" s="133"/>
      <c r="O15" s="147" t="s">
        <v>79</v>
      </c>
      <c r="P15" s="148" t="s">
        <v>78</v>
      </c>
      <c r="Q15" s="134"/>
    </row>
    <row r="16" spans="1:19" ht="15" customHeight="1" x14ac:dyDescent="0.25">
      <c r="A16" s="102"/>
      <c r="B16" s="155" t="s">
        <v>53</v>
      </c>
      <c r="C16" s="151" t="s">
        <v>54</v>
      </c>
      <c r="D16" s="152" t="s">
        <v>55</v>
      </c>
      <c r="E16" s="151" t="s">
        <v>54</v>
      </c>
      <c r="F16" s="152" t="s">
        <v>56</v>
      </c>
      <c r="G16" s="151" t="s">
        <v>54</v>
      </c>
      <c r="H16" s="113"/>
      <c r="I16" s="112" t="s">
        <v>74</v>
      </c>
      <c r="J16" s="108" t="s">
        <v>52</v>
      </c>
      <c r="K16" s="108" t="s">
        <v>16</v>
      </c>
      <c r="L16" s="108" t="s">
        <v>20</v>
      </c>
      <c r="M16" s="108" t="s">
        <v>36</v>
      </c>
      <c r="N16" s="108" t="s">
        <v>44</v>
      </c>
      <c r="O16" s="108" t="s">
        <v>21</v>
      </c>
      <c r="P16" s="108" t="s">
        <v>14</v>
      </c>
      <c r="Q16" s="109" t="s">
        <v>26</v>
      </c>
      <c r="S16" s="145" t="s">
        <v>77</v>
      </c>
    </row>
    <row r="17" spans="1:19" ht="15" customHeight="1" x14ac:dyDescent="0.25">
      <c r="A17" s="102"/>
      <c r="B17" s="156" t="s">
        <v>41</v>
      </c>
      <c r="C17" s="153"/>
      <c r="D17" s="154"/>
      <c r="E17" s="153"/>
      <c r="F17" s="154"/>
      <c r="G17" s="153"/>
      <c r="H17" s="149">
        <v>1</v>
      </c>
      <c r="I17" t="s">
        <v>65</v>
      </c>
      <c r="J17" s="54">
        <f>Production!AD2</f>
        <v>5</v>
      </c>
      <c r="K17" s="54">
        <f>Production!AD3</f>
        <v>2</v>
      </c>
      <c r="L17" s="54">
        <f>Production!AF2</f>
        <v>4</v>
      </c>
      <c r="M17" s="54">
        <f>Production!AF3</f>
        <v>4</v>
      </c>
      <c r="N17" s="55">
        <f>Production!AH3</f>
        <v>0.8</v>
      </c>
      <c r="O17" s="55">
        <f>Production!AJ2</f>
        <v>0.5</v>
      </c>
      <c r="P17" s="55">
        <f>Production!AJ3</f>
        <v>0.75</v>
      </c>
      <c r="Q17" s="77">
        <f>Production!AL3</f>
        <v>6</v>
      </c>
      <c r="S17" s="145">
        <f>J17-K17</f>
        <v>3</v>
      </c>
    </row>
    <row r="18" spans="1:19" ht="15" customHeight="1" x14ac:dyDescent="0.25">
      <c r="A18" s="102"/>
      <c r="B18" s="156" t="s">
        <v>48</v>
      </c>
      <c r="C18" s="153" t="s">
        <v>64</v>
      </c>
      <c r="D18" s="154"/>
      <c r="E18" s="153"/>
      <c r="F18" s="154"/>
      <c r="G18" s="153"/>
      <c r="H18" s="150">
        <v>2</v>
      </c>
      <c r="I18" s="226" t="s">
        <v>131</v>
      </c>
      <c r="J18" s="226"/>
      <c r="K18" s="226"/>
      <c r="L18" s="226"/>
      <c r="M18" s="226"/>
      <c r="N18" s="227"/>
      <c r="O18" s="227"/>
      <c r="P18" s="227"/>
      <c r="Q18" s="228"/>
      <c r="S18" s="145">
        <f t="shared" ref="S18:S24" si="0">J18-K18</f>
        <v>0</v>
      </c>
    </row>
    <row r="19" spans="1:19" ht="15" customHeight="1" x14ac:dyDescent="0.25">
      <c r="A19" s="102"/>
      <c r="B19" s="156" t="s">
        <v>60</v>
      </c>
      <c r="C19" s="153" t="s">
        <v>61</v>
      </c>
      <c r="D19" s="154"/>
      <c r="E19" s="153"/>
      <c r="F19" s="154"/>
      <c r="G19" s="153"/>
      <c r="H19" s="149">
        <v>3</v>
      </c>
      <c r="I19" s="226" t="s">
        <v>131</v>
      </c>
      <c r="J19" s="226"/>
      <c r="K19" s="226"/>
      <c r="L19" s="226"/>
      <c r="M19" s="226"/>
      <c r="N19" s="227"/>
      <c r="O19" s="227"/>
      <c r="P19" s="227"/>
      <c r="Q19" s="228"/>
      <c r="S19" s="145">
        <f t="shared" si="0"/>
        <v>0</v>
      </c>
    </row>
    <row r="20" spans="1:19" ht="15" customHeight="1" x14ac:dyDescent="0.25">
      <c r="A20" s="102"/>
      <c r="B20" s="156" t="s">
        <v>49</v>
      </c>
      <c r="C20" s="153" t="s">
        <v>15</v>
      </c>
      <c r="D20" s="154"/>
      <c r="E20" s="153"/>
      <c r="F20" s="154"/>
      <c r="G20" s="153"/>
      <c r="H20" s="149">
        <v>4</v>
      </c>
      <c r="I20" s="226" t="s">
        <v>131</v>
      </c>
      <c r="J20" s="226"/>
      <c r="K20" s="226"/>
      <c r="L20" s="226"/>
      <c r="M20" s="226"/>
      <c r="N20" s="227"/>
      <c r="O20" s="227"/>
      <c r="P20" s="227"/>
      <c r="Q20" s="228"/>
      <c r="S20" s="145">
        <f t="shared" si="0"/>
        <v>0</v>
      </c>
    </row>
    <row r="21" spans="1:19" ht="15" customHeight="1" x14ac:dyDescent="0.25">
      <c r="A21" s="102"/>
      <c r="B21" s="156" t="s">
        <v>62</v>
      </c>
      <c r="C21" s="153" t="s">
        <v>63</v>
      </c>
      <c r="D21" s="154"/>
      <c r="E21" s="153"/>
      <c r="F21" s="154"/>
      <c r="G21" s="153"/>
      <c r="H21" s="150">
        <v>5</v>
      </c>
      <c r="I21" s="226" t="s">
        <v>131</v>
      </c>
      <c r="J21" s="226"/>
      <c r="K21" s="226"/>
      <c r="L21" s="226"/>
      <c r="M21" s="226"/>
      <c r="N21" s="227"/>
      <c r="O21" s="227"/>
      <c r="P21" s="227"/>
      <c r="Q21" s="228"/>
      <c r="S21" s="145">
        <f t="shared" si="0"/>
        <v>0</v>
      </c>
    </row>
    <row r="22" spans="1:19" ht="15" customHeight="1" x14ac:dyDescent="0.25">
      <c r="A22" s="102"/>
      <c r="B22" s="156" t="s">
        <v>50</v>
      </c>
      <c r="C22" s="153" t="s">
        <v>66</v>
      </c>
      <c r="D22" s="154"/>
      <c r="E22" s="153"/>
      <c r="F22" s="154"/>
      <c r="G22" s="153"/>
      <c r="H22" s="149">
        <v>6</v>
      </c>
      <c r="I22" s="226" t="s">
        <v>131</v>
      </c>
      <c r="J22" s="226"/>
      <c r="K22" s="226"/>
      <c r="L22" s="226"/>
      <c r="M22" s="226"/>
      <c r="N22" s="227"/>
      <c r="O22" s="227"/>
      <c r="P22" s="227"/>
      <c r="Q22" s="228"/>
      <c r="S22" s="145">
        <f t="shared" si="0"/>
        <v>0</v>
      </c>
    </row>
    <row r="23" spans="1:19" ht="15" customHeight="1" x14ac:dyDescent="0.25">
      <c r="A23" s="102"/>
      <c r="B23" s="158" t="s">
        <v>8</v>
      </c>
      <c r="C23" s="153" t="s">
        <v>8</v>
      </c>
      <c r="D23" s="154"/>
      <c r="E23" s="153"/>
      <c r="F23" s="154"/>
      <c r="G23" s="153"/>
      <c r="H23" s="149">
        <v>7</v>
      </c>
      <c r="I23" s="226" t="s">
        <v>131</v>
      </c>
      <c r="J23" s="226"/>
      <c r="K23" s="226"/>
      <c r="L23" s="226"/>
      <c r="M23" s="226"/>
      <c r="N23" s="227"/>
      <c r="O23" s="227"/>
      <c r="P23" s="227"/>
      <c r="Q23" s="228"/>
      <c r="S23" s="145">
        <f t="shared" si="0"/>
        <v>0</v>
      </c>
    </row>
    <row r="24" spans="1:19" ht="15" customHeight="1" x14ac:dyDescent="0.25">
      <c r="B24" s="157"/>
      <c r="C24" s="100"/>
      <c r="D24" s="100"/>
      <c r="E24" s="101"/>
      <c r="F24" s="100"/>
      <c r="G24" s="100"/>
      <c r="H24" s="59"/>
      <c r="I24" s="115"/>
      <c r="J24" s="142"/>
      <c r="K24" s="142"/>
      <c r="L24" s="142"/>
      <c r="M24" s="142"/>
      <c r="N24" s="143"/>
      <c r="O24" s="143"/>
      <c r="P24" s="142"/>
      <c r="Q24" s="144"/>
      <c r="S24" s="146">
        <f t="shared" si="0"/>
        <v>0</v>
      </c>
    </row>
    <row r="25" spans="1:19" ht="15" customHeight="1" x14ac:dyDescent="0.25">
      <c r="B25" s="103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</row>
    <row r="26" spans="1:19" ht="15" customHeight="1" x14ac:dyDescent="0.25">
      <c r="B26" s="103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</row>
    <row r="27" spans="1:19" ht="15" customHeight="1" x14ac:dyDescent="0.25">
      <c r="B27" s="103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6"/>
    </row>
    <row r="28" spans="1:19" ht="15" customHeight="1" x14ac:dyDescent="0.25">
      <c r="B28" s="103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6"/>
    </row>
    <row r="29" spans="1:19" ht="15" customHeight="1" x14ac:dyDescent="0.25">
      <c r="B29" s="103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6"/>
    </row>
    <row r="30" spans="1:19" ht="15" customHeight="1" x14ac:dyDescent="0.25">
      <c r="B30" s="103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6"/>
    </row>
    <row r="31" spans="1:19" ht="15" customHeight="1" x14ac:dyDescent="0.25">
      <c r="B31" s="103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6"/>
    </row>
    <row r="32" spans="1:19" ht="15" customHeight="1" x14ac:dyDescent="0.25">
      <c r="B32" s="103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6"/>
    </row>
    <row r="33" spans="2:17" ht="15" customHeight="1" x14ac:dyDescent="0.25">
      <c r="B33" s="103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6"/>
    </row>
    <row r="34" spans="2:17" ht="15" customHeight="1" x14ac:dyDescent="0.25">
      <c r="B34" s="103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</row>
    <row r="35" spans="2:17" ht="15" customHeight="1" x14ac:dyDescent="0.25">
      <c r="B35" s="103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</row>
    <row r="36" spans="2:17" ht="15" customHeight="1" x14ac:dyDescent="0.25">
      <c r="B36" s="103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</row>
    <row r="37" spans="2:17" ht="15" customHeight="1" x14ac:dyDescent="0.25">
      <c r="B37" s="103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2:17" ht="15" customHeight="1" x14ac:dyDescent="0.25">
      <c r="B38" s="103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</row>
    <row r="39" spans="2:17" ht="15" customHeight="1" x14ac:dyDescent="0.25">
      <c r="B39" s="103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</row>
    <row r="40" spans="2:17" ht="15" customHeight="1" x14ac:dyDescent="0.25">
      <c r="B40" s="103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</row>
    <row r="41" spans="2:17" ht="15" customHeight="1" x14ac:dyDescent="0.25">
      <c r="B41" s="103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6"/>
    </row>
    <row r="42" spans="2:17" ht="15" customHeight="1" x14ac:dyDescent="0.25">
      <c r="B42" s="103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6"/>
    </row>
    <row r="43" spans="2:17" ht="15" customHeight="1" x14ac:dyDescent="0.25">
      <c r="B43" s="103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6"/>
    </row>
    <row r="44" spans="2:17" ht="15" customHeight="1" x14ac:dyDescent="0.25">
      <c r="B44" s="103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6"/>
    </row>
    <row r="45" spans="2:17" ht="15" customHeight="1" x14ac:dyDescent="0.25">
      <c r="B45" s="103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6"/>
    </row>
    <row r="46" spans="2:17" ht="15" customHeight="1" x14ac:dyDescent="0.25">
      <c r="B46" s="103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6"/>
    </row>
    <row r="47" spans="2:17" ht="15" customHeight="1" x14ac:dyDescent="0.25">
      <c r="B47" s="103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6"/>
    </row>
    <row r="48" spans="2:17" ht="15" customHeight="1" x14ac:dyDescent="0.25">
      <c r="B48" s="103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6"/>
    </row>
    <row r="49" spans="2:17" ht="15" customHeight="1" x14ac:dyDescent="0.25">
      <c r="B49" s="222" t="s">
        <v>67</v>
      </c>
      <c r="C49" s="220"/>
      <c r="D49" s="220"/>
      <c r="E49" s="220"/>
      <c r="F49" s="220"/>
      <c r="G49" s="220"/>
      <c r="H49" s="223"/>
      <c r="I49" s="135" t="s">
        <v>45</v>
      </c>
      <c r="J49" s="107"/>
      <c r="K49" s="107"/>
      <c r="L49" s="107"/>
      <c r="M49" s="107"/>
      <c r="N49" s="107"/>
      <c r="O49" s="107"/>
      <c r="P49" s="107"/>
      <c r="Q49" s="136"/>
    </row>
    <row r="50" spans="2:17" ht="15" customHeight="1" x14ac:dyDescent="0.25">
      <c r="B50" s="103" t="s">
        <v>80</v>
      </c>
      <c r="C50" s="161"/>
      <c r="D50" s="161"/>
      <c r="E50" s="161"/>
      <c r="F50" s="161"/>
      <c r="G50" s="161"/>
      <c r="H50" s="192"/>
      <c r="I50" s="161" t="s">
        <v>84</v>
      </c>
      <c r="J50" s="161"/>
      <c r="K50" s="161"/>
      <c r="L50" s="161"/>
      <c r="M50" s="161"/>
      <c r="N50" s="161"/>
      <c r="O50" s="161"/>
      <c r="P50" s="161"/>
      <c r="Q50" s="162"/>
    </row>
    <row r="51" spans="2:17" ht="15" customHeight="1" x14ac:dyDescent="0.25">
      <c r="B51" s="103" t="s">
        <v>81</v>
      </c>
      <c r="C51" s="161"/>
      <c r="D51" s="161"/>
      <c r="E51" s="161"/>
      <c r="F51" s="161"/>
      <c r="G51" s="161"/>
      <c r="H51" s="192"/>
      <c r="I51" s="161" t="s">
        <v>85</v>
      </c>
      <c r="J51" s="161"/>
      <c r="K51" s="161"/>
      <c r="L51" s="161"/>
      <c r="M51" s="161"/>
      <c r="N51" s="161"/>
      <c r="O51" s="161"/>
      <c r="P51" s="161"/>
      <c r="Q51" s="162"/>
    </row>
    <row r="52" spans="2:17" ht="15" customHeight="1" x14ac:dyDescent="0.25">
      <c r="B52" s="221" t="s">
        <v>83</v>
      </c>
      <c r="C52" s="161"/>
      <c r="D52" s="161"/>
      <c r="E52" s="161"/>
      <c r="F52" s="161"/>
      <c r="G52" s="161"/>
      <c r="H52" s="192"/>
      <c r="I52" s="161" t="s">
        <v>86</v>
      </c>
      <c r="J52" s="161"/>
      <c r="K52" s="161"/>
      <c r="L52" s="161"/>
      <c r="M52" s="161"/>
      <c r="N52" s="161"/>
      <c r="O52" s="161"/>
      <c r="P52" s="161"/>
      <c r="Q52" s="162"/>
    </row>
    <row r="53" spans="2:17" ht="15" customHeight="1" x14ac:dyDescent="0.25">
      <c r="B53" s="221" t="s">
        <v>82</v>
      </c>
      <c r="C53" s="159"/>
      <c r="D53" s="159"/>
      <c r="E53" s="159"/>
      <c r="F53" s="159"/>
      <c r="G53" s="159"/>
      <c r="H53" s="224"/>
      <c r="I53" s="161" t="s">
        <v>116</v>
      </c>
      <c r="J53" s="159"/>
      <c r="K53" s="159"/>
      <c r="L53" s="159"/>
      <c r="M53" s="159"/>
      <c r="N53" s="159"/>
      <c r="O53" s="159"/>
      <c r="P53" s="159"/>
      <c r="Q53" s="160"/>
    </row>
    <row r="54" spans="2:17" ht="15" customHeight="1" x14ac:dyDescent="0.25">
      <c r="B54" s="221" t="s">
        <v>115</v>
      </c>
      <c r="C54" s="159"/>
      <c r="D54" s="159"/>
      <c r="E54" s="159"/>
      <c r="F54" s="159"/>
      <c r="G54" s="159"/>
      <c r="H54" s="224"/>
      <c r="I54" s="159" t="s">
        <v>87</v>
      </c>
      <c r="J54" s="159"/>
      <c r="K54" s="159"/>
      <c r="L54" s="159"/>
      <c r="M54" s="159"/>
      <c r="N54" s="159"/>
      <c r="O54" s="159"/>
      <c r="P54" s="159"/>
      <c r="Q54" s="160"/>
    </row>
    <row r="55" spans="2:17" ht="15" customHeight="1" x14ac:dyDescent="0.25">
      <c r="B55" s="221" t="s">
        <v>129</v>
      </c>
      <c r="C55" s="161"/>
      <c r="D55" s="161"/>
      <c r="E55" s="161"/>
      <c r="F55" s="161"/>
      <c r="G55" s="161"/>
      <c r="H55" s="192"/>
      <c r="I55" s="161" t="s">
        <v>143</v>
      </c>
      <c r="J55" s="161"/>
      <c r="K55" s="161"/>
      <c r="L55" s="161"/>
      <c r="M55" s="161"/>
      <c r="N55" s="161"/>
      <c r="O55" s="161"/>
      <c r="P55" s="161"/>
      <c r="Q55" s="162"/>
    </row>
    <row r="56" spans="2:17" ht="15" customHeight="1" x14ac:dyDescent="0.25">
      <c r="B56" s="221" t="s">
        <v>127</v>
      </c>
      <c r="C56" s="161"/>
      <c r="D56" s="161"/>
      <c r="E56" s="161"/>
      <c r="F56" s="161"/>
      <c r="G56" s="161"/>
      <c r="H56" s="192"/>
      <c r="I56" s="161"/>
      <c r="J56" s="161"/>
      <c r="K56" s="161"/>
      <c r="L56" s="161"/>
      <c r="M56" s="161"/>
      <c r="N56" s="161"/>
      <c r="O56" s="161"/>
      <c r="P56" s="161"/>
      <c r="Q56" s="162"/>
    </row>
    <row r="57" spans="2:17" ht="15" customHeight="1" x14ac:dyDescent="0.25">
      <c r="B57" s="221" t="s">
        <v>128</v>
      </c>
      <c r="C57" s="161"/>
      <c r="D57" s="161"/>
      <c r="E57" s="161"/>
      <c r="F57" s="161"/>
      <c r="G57" s="161"/>
      <c r="H57" s="192"/>
      <c r="I57" s="161"/>
      <c r="J57" s="161"/>
      <c r="K57" s="161"/>
      <c r="L57" s="161"/>
      <c r="M57" s="161"/>
      <c r="N57" s="161"/>
      <c r="O57" s="161"/>
      <c r="P57" s="161"/>
      <c r="Q57" s="162"/>
    </row>
    <row r="58" spans="2:17" ht="15" customHeight="1" x14ac:dyDescent="0.25">
      <c r="B58" s="221" t="s">
        <v>130</v>
      </c>
      <c r="C58" s="161"/>
      <c r="D58" s="161"/>
      <c r="E58" s="161"/>
      <c r="F58" s="161"/>
      <c r="G58" s="161"/>
      <c r="H58" s="192"/>
      <c r="I58" s="161"/>
      <c r="J58" s="161"/>
      <c r="K58" s="161"/>
      <c r="L58" s="161"/>
      <c r="M58" s="161"/>
      <c r="N58" s="161"/>
      <c r="O58" s="161"/>
      <c r="P58" s="161"/>
      <c r="Q58" s="162"/>
    </row>
    <row r="59" spans="2:17" ht="15" customHeight="1" thickBot="1" x14ac:dyDescent="0.3">
      <c r="B59" s="241" t="s">
        <v>142</v>
      </c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3"/>
    </row>
    <row r="64" spans="2:17" ht="3" customHeight="1" x14ac:dyDescent="0.25"/>
    <row r="78" ht="3" customHeight="1" x14ac:dyDescent="0.25"/>
  </sheetData>
  <mergeCells count="3">
    <mergeCell ref="B1:Q1"/>
    <mergeCell ref="B3:Q3"/>
    <mergeCell ref="B59:Q59"/>
  </mergeCells>
  <conditionalFormatting sqref="M2:O2">
    <cfRule type="cellIs" dxfId="32" priority="7" operator="lessThan">
      <formula>0.5</formula>
    </cfRule>
    <cfRule type="cellIs" dxfId="31" priority="8" operator="greaterThanOrEqual">
      <formula>0.5</formula>
    </cfRule>
  </conditionalFormatting>
  <conditionalFormatting sqref="N17:P17">
    <cfRule type="colorScale" priority="2">
      <colorScale>
        <cfvo type="min"/>
        <cfvo type="max"/>
        <color rgb="FFFFEF9C"/>
        <color rgb="FF63BE7B"/>
      </colorScale>
    </cfRule>
  </conditionalFormatting>
  <conditionalFormatting sqref="N18:P23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B59" r:id="rId1"/>
    <hyperlink ref="B59:Q59" r:id="rId2" display="www.chools.in"/>
  </hyperlinks>
  <printOptions horizontalCentered="1" verticalCentered="1"/>
  <pageMargins left="0.1" right="0.1" top="0.1" bottom="0.1" header="0.1" footer="0.1"/>
  <pageSetup scale="67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P32"/>
  <sheetViews>
    <sheetView showGridLines="0" tabSelected="1" zoomScaleNormal="100" workbookViewId="0">
      <pane ySplit="9" topLeftCell="A22" activePane="bottomLeft" state="frozen"/>
      <selection pane="bottomLeft" activeCell="Q35" sqref="Q35"/>
    </sheetView>
  </sheetViews>
  <sheetFormatPr defaultColWidth="8.85546875" defaultRowHeight="12" x14ac:dyDescent="0.25"/>
  <cols>
    <col min="1" max="1" width="2.7109375" style="82" customWidth="1"/>
    <col min="2" max="2" width="1.85546875" style="8" hidden="1" customWidth="1"/>
    <col min="3" max="4" width="6.7109375" style="8" customWidth="1"/>
    <col min="5" max="5" width="7.140625" style="8" customWidth="1"/>
    <col min="6" max="6" width="10.7109375" style="8" customWidth="1"/>
    <col min="7" max="7" width="12.7109375" style="8" customWidth="1"/>
    <col min="8" max="24" width="7.7109375" style="8" customWidth="1"/>
    <col min="25" max="25" width="20.7109375" style="8" customWidth="1"/>
    <col min="26" max="27" width="10.7109375" style="8" customWidth="1"/>
    <col min="28" max="28" width="2.7109375" style="8" customWidth="1"/>
    <col min="29" max="35" width="9.7109375" style="8" customWidth="1"/>
    <col min="36" max="38" width="10.7109375" style="8" customWidth="1"/>
    <col min="39" max="39" width="4.7109375" style="8" customWidth="1"/>
    <col min="40" max="42" width="5.7109375" style="8" customWidth="1"/>
    <col min="43" max="16384" width="8.85546875" style="8"/>
  </cols>
  <sheetData>
    <row r="1" spans="1:42" ht="9" customHeight="1" x14ac:dyDescent="0.25">
      <c r="A1" s="64"/>
      <c r="B1" s="58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9"/>
      <c r="AN1" s="51" t="str">
        <f>Main!B17</f>
        <v xml:space="preserve"> </v>
      </c>
      <c r="AO1" s="52">
        <f>COUNTIF(E10:E20,AN1)</f>
        <v>0</v>
      </c>
      <c r="AP1" s="52" t="str">
        <f t="shared" ref="AP1:AP7" si="0">IF(AO1=0," ",AN1)</f>
        <v xml:space="preserve"> </v>
      </c>
    </row>
    <row r="2" spans="1:42" ht="15" customHeight="1" x14ac:dyDescent="0.25">
      <c r="A2" s="64"/>
      <c r="B2" s="57"/>
      <c r="C2" s="247" t="str">
        <f>Main!B2</f>
        <v>Monthly Performance Report V2.0</v>
      </c>
      <c r="D2" s="247"/>
      <c r="E2" s="247"/>
      <c r="F2" s="247"/>
      <c r="G2" s="247"/>
      <c r="H2" s="248"/>
      <c r="I2" s="233"/>
      <c r="J2" s="118"/>
      <c r="K2" s="118"/>
      <c r="L2" s="118"/>
      <c r="M2" s="118"/>
      <c r="N2" s="118"/>
      <c r="O2" s="118"/>
      <c r="P2" s="118"/>
      <c r="Q2" s="172"/>
      <c r="R2" s="172"/>
      <c r="S2" s="172"/>
      <c r="T2" s="172"/>
      <c r="U2" s="172"/>
      <c r="V2" s="172"/>
      <c r="W2" s="172"/>
      <c r="X2" s="172"/>
      <c r="Y2" s="119"/>
      <c r="Z2" s="120"/>
      <c r="AA2" s="121"/>
      <c r="AB2" s="29"/>
      <c r="AC2" s="90" t="s">
        <v>18</v>
      </c>
      <c r="AD2" s="91">
        <f>COUNTA(C10,C12,C14,C16,C18)</f>
        <v>5</v>
      </c>
      <c r="AE2" s="90" t="s">
        <v>20</v>
      </c>
      <c r="AF2" s="91">
        <f>COUNTIF(C10:C19,"Yes")</f>
        <v>4</v>
      </c>
      <c r="AG2" s="90" t="s">
        <v>19</v>
      </c>
      <c r="AH2" s="92">
        <f>IF(ISERROR(AF2/AD2),,AF2/AD2)</f>
        <v>0.8</v>
      </c>
      <c r="AI2" s="93" t="s">
        <v>21</v>
      </c>
      <c r="AJ2" s="92">
        <f>IF(COUNTIF(Z10:Z19,"&gt;=0")=0,0%,COUNTIF(Z10:Z19,"&gt;=0")/(COUNTIF(Z10:Z19,"&lt;0")+COUNTIF(Z10:Z19,"&gt;=0")))</f>
        <v>0.5</v>
      </c>
      <c r="AK2" s="90" t="s">
        <v>22</v>
      </c>
      <c r="AL2" s="91">
        <f>COUNT(AB11,AB13,AB15,AB17,AB19)</f>
        <v>5</v>
      </c>
      <c r="AM2" s="89"/>
      <c r="AN2" s="51" t="str">
        <f>Main!B18</f>
        <v>STR</v>
      </c>
      <c r="AO2" s="52">
        <f>COUNTIF(E10:E20,AN2)</f>
        <v>1</v>
      </c>
      <c r="AP2" s="52" t="str">
        <f t="shared" si="0"/>
        <v>STR</v>
      </c>
    </row>
    <row r="3" spans="1:42" ht="15" customHeight="1" x14ac:dyDescent="0.25">
      <c r="A3" s="64"/>
      <c r="B3" s="57"/>
      <c r="C3" s="249"/>
      <c r="D3" s="249"/>
      <c r="E3" s="249"/>
      <c r="F3" s="249"/>
      <c r="G3" s="249"/>
      <c r="H3" s="250"/>
      <c r="I3" s="234"/>
      <c r="J3" s="120"/>
      <c r="K3" s="122"/>
      <c r="L3" s="122"/>
      <c r="M3" s="122"/>
      <c r="N3" s="169" t="s">
        <v>18</v>
      </c>
      <c r="O3" s="128">
        <f>AD2</f>
        <v>5</v>
      </c>
      <c r="P3" s="129"/>
      <c r="Q3" s="172"/>
      <c r="R3" s="238" t="s">
        <v>106</v>
      </c>
      <c r="S3" s="238"/>
      <c r="T3" s="172"/>
      <c r="U3" s="172"/>
      <c r="V3" s="239">
        <f>AH2</f>
        <v>0.8</v>
      </c>
      <c r="W3" s="238" t="s">
        <v>75</v>
      </c>
      <c r="X3" s="238"/>
      <c r="Y3" s="172"/>
      <c r="Z3" s="239">
        <f>AJ2</f>
        <v>0.5</v>
      </c>
      <c r="AA3" s="172"/>
      <c r="AB3" s="29"/>
      <c r="AC3" s="90" t="s">
        <v>16</v>
      </c>
      <c r="AD3" s="91">
        <f>COUNTIF(D10:D19,"Yes")</f>
        <v>2</v>
      </c>
      <c r="AE3" s="90" t="s">
        <v>36</v>
      </c>
      <c r="AF3" s="91">
        <f>COUNTA(H11,H13,H15,H17,H19)</f>
        <v>4</v>
      </c>
      <c r="AG3" s="90" t="s">
        <v>44</v>
      </c>
      <c r="AH3" s="92">
        <f>IF(ISERROR(AF3/AD2),,AF3/AD2)</f>
        <v>0.8</v>
      </c>
      <c r="AI3" s="93" t="s">
        <v>14</v>
      </c>
      <c r="AJ3" s="92">
        <f>IF(COUNTIF(AA10:AA19,"&gt;=0")=0,0%,COUNTIF(AA10:AA19,"&gt;=0")/(COUNTIF(AA10:AA19,"&lt;0")+COUNTIF(AA10:AA19,"&gt;=0")))</f>
        <v>0.75</v>
      </c>
      <c r="AK3" s="90" t="s">
        <v>12</v>
      </c>
      <c r="AL3" s="91">
        <f>SUM(AB11,AB13,AB15,AB17,AB19)</f>
        <v>6</v>
      </c>
      <c r="AM3" s="89"/>
      <c r="AN3" s="51" t="str">
        <f>Main!B19</f>
        <v>OP</v>
      </c>
      <c r="AO3" s="52">
        <f>COUNTIF(E10:E20,AN3)</f>
        <v>3</v>
      </c>
      <c r="AP3" s="52" t="str">
        <f t="shared" si="0"/>
        <v>OP</v>
      </c>
    </row>
    <row r="4" spans="1:42" ht="15" customHeight="1" x14ac:dyDescent="0.25">
      <c r="A4" s="64"/>
      <c r="B4" s="56"/>
      <c r="C4" s="235" t="str">
        <f>Main!I17</f>
        <v>Production</v>
      </c>
      <c r="D4" s="235"/>
      <c r="E4" s="235"/>
      <c r="F4" s="235"/>
      <c r="G4" s="235"/>
      <c r="H4" s="236"/>
      <c r="I4" s="237">
        <f>Main!L2</f>
        <v>0</v>
      </c>
      <c r="J4" s="120"/>
      <c r="K4" s="122"/>
      <c r="L4" s="122"/>
      <c r="M4" s="122"/>
      <c r="N4" s="168" t="s">
        <v>16</v>
      </c>
      <c r="O4" s="130" t="str">
        <f>AD3&amp;" from "&amp;AD2</f>
        <v>2 from 5</v>
      </c>
      <c r="P4" s="167">
        <f>IFERROR(AD3/AD2,"")</f>
        <v>0.4</v>
      </c>
      <c r="Q4" s="172"/>
      <c r="R4" s="238"/>
      <c r="S4" s="238"/>
      <c r="T4" s="172"/>
      <c r="U4" s="172"/>
      <c r="V4" s="240"/>
      <c r="W4" s="238"/>
      <c r="X4" s="238"/>
      <c r="Y4" s="172"/>
      <c r="Z4" s="240"/>
      <c r="AA4" s="172"/>
      <c r="AB4" s="29"/>
      <c r="AC4" s="88"/>
      <c r="AD4" s="88"/>
      <c r="AE4" s="88"/>
      <c r="AF4" s="89"/>
      <c r="AG4" s="94"/>
      <c r="AH4" s="94"/>
      <c r="AI4" s="89"/>
      <c r="AJ4" s="89"/>
      <c r="AK4" s="89"/>
      <c r="AL4" s="89"/>
      <c r="AM4" s="89"/>
      <c r="AN4" s="51" t="str">
        <f>Main!B20</f>
        <v>IMP</v>
      </c>
      <c r="AO4" s="52">
        <f>COUNTIF(E10:E20,AN4)</f>
        <v>0</v>
      </c>
      <c r="AP4" s="52" t="str">
        <f t="shared" si="0"/>
        <v xml:space="preserve"> </v>
      </c>
    </row>
    <row r="5" spans="1:42" ht="15" customHeight="1" x14ac:dyDescent="0.3">
      <c r="A5" s="64"/>
      <c r="B5" s="56"/>
      <c r="C5" s="235"/>
      <c r="D5" s="235"/>
      <c r="E5" s="235"/>
      <c r="F5" s="235"/>
      <c r="G5" s="235"/>
      <c r="H5" s="236"/>
      <c r="I5" s="237"/>
      <c r="J5" s="120"/>
      <c r="K5" s="122"/>
      <c r="L5" s="122"/>
      <c r="M5" s="122"/>
      <c r="N5" s="168" t="s">
        <v>20</v>
      </c>
      <c r="O5" s="130" t="str">
        <f>AF2&amp;" from "&amp;AD2</f>
        <v>4 from 5</v>
      </c>
      <c r="P5" s="167">
        <f>IFERROR(AF2/AD2,"")</f>
        <v>0.8</v>
      </c>
      <c r="Q5" s="172"/>
      <c r="R5" s="238" t="s">
        <v>107</v>
      </c>
      <c r="S5" s="238"/>
      <c r="T5" s="172"/>
      <c r="U5" s="172"/>
      <c r="V5" s="239">
        <f>AH3</f>
        <v>0.8</v>
      </c>
      <c r="W5" s="238" t="s">
        <v>76</v>
      </c>
      <c r="X5" s="238"/>
      <c r="Y5" s="172"/>
      <c r="Z5" s="239">
        <f>AJ3</f>
        <v>0.75</v>
      </c>
      <c r="AA5" s="172"/>
      <c r="AB5" s="29"/>
      <c r="AC5" s="117"/>
      <c r="AD5" s="117"/>
      <c r="AE5" s="117"/>
      <c r="AF5" s="95"/>
      <c r="AG5" s="90"/>
      <c r="AH5" s="91"/>
      <c r="AI5" s="90"/>
      <c r="AJ5" s="91"/>
      <c r="AK5" s="90"/>
      <c r="AL5" s="91"/>
      <c r="AM5" s="89"/>
      <c r="AN5" s="51" t="str">
        <f>Main!B21</f>
        <v>OBL</v>
      </c>
      <c r="AO5" s="52">
        <f>COUNTIF(E10:E20,AN5)</f>
        <v>1</v>
      </c>
      <c r="AP5" s="52" t="str">
        <f t="shared" si="0"/>
        <v>OBL</v>
      </c>
    </row>
    <row r="6" spans="1:42" ht="15" customHeight="1" x14ac:dyDescent="0.3">
      <c r="A6" s="64"/>
      <c r="B6" s="29"/>
      <c r="C6" s="87"/>
      <c r="D6" s="87"/>
      <c r="E6" s="87"/>
      <c r="F6" s="232" t="s">
        <v>58</v>
      </c>
      <c r="G6" s="232"/>
      <c r="H6" s="232"/>
      <c r="I6" s="232"/>
      <c r="J6" s="120"/>
      <c r="K6" s="122"/>
      <c r="L6" s="122"/>
      <c r="M6" s="122"/>
      <c r="N6" s="170" t="s">
        <v>26</v>
      </c>
      <c r="O6" s="131">
        <f>AL3</f>
        <v>6</v>
      </c>
      <c r="P6" s="171"/>
      <c r="Q6" s="172"/>
      <c r="R6" s="238"/>
      <c r="S6" s="238"/>
      <c r="T6" s="172"/>
      <c r="U6" s="172"/>
      <c r="V6" s="240"/>
      <c r="W6" s="238"/>
      <c r="X6" s="238"/>
      <c r="Y6" s="172"/>
      <c r="Z6" s="240"/>
      <c r="AA6" s="172"/>
      <c r="AB6" s="29"/>
      <c r="AC6" s="117"/>
      <c r="AD6" s="117"/>
      <c r="AE6" s="117"/>
      <c r="AF6" s="95"/>
      <c r="AG6" s="90"/>
      <c r="AH6" s="91"/>
      <c r="AI6" s="90"/>
      <c r="AJ6" s="91"/>
      <c r="AK6" s="90"/>
      <c r="AL6" s="91"/>
      <c r="AM6" s="89" t="s">
        <v>41</v>
      </c>
      <c r="AN6" s="51" t="str">
        <f>Main!B22</f>
        <v>MIX</v>
      </c>
      <c r="AO6" s="52">
        <f>COUNTIF(E10:E20,AN6)</f>
        <v>0</v>
      </c>
      <c r="AP6" s="52" t="str">
        <f t="shared" si="0"/>
        <v xml:space="preserve"> </v>
      </c>
    </row>
    <row r="7" spans="1:42" ht="15" customHeight="1" x14ac:dyDescent="0.3">
      <c r="A7" s="64"/>
      <c r="B7" s="29"/>
      <c r="C7" s="123" t="s">
        <v>2</v>
      </c>
      <c r="D7" s="87"/>
      <c r="E7" s="124"/>
      <c r="F7" s="232"/>
      <c r="G7" s="232"/>
      <c r="H7" s="232"/>
      <c r="I7" s="232"/>
      <c r="J7" s="120"/>
      <c r="K7" s="122"/>
      <c r="L7" s="122"/>
      <c r="M7" s="122"/>
      <c r="N7" s="122"/>
      <c r="O7" s="122"/>
      <c r="P7" s="122"/>
      <c r="Q7" s="172"/>
      <c r="R7" s="172"/>
      <c r="S7" s="172"/>
      <c r="T7" s="172"/>
      <c r="U7" s="172"/>
      <c r="V7" s="172"/>
      <c r="W7" s="172"/>
      <c r="X7" s="172"/>
      <c r="Y7" s="125"/>
      <c r="Z7" s="126"/>
      <c r="AA7" s="127"/>
      <c r="AB7" s="29"/>
      <c r="AC7" s="232" t="s">
        <v>57</v>
      </c>
      <c r="AD7" s="232"/>
      <c r="AE7" s="232"/>
      <c r="AF7" s="95"/>
      <c r="AG7" s="90"/>
      <c r="AH7" s="91"/>
      <c r="AI7" s="90"/>
      <c r="AJ7" s="91"/>
      <c r="AK7" s="90"/>
      <c r="AL7" s="91"/>
      <c r="AM7" s="89"/>
      <c r="AN7" s="51" t="str">
        <f>Main!B23</f>
        <v>NA</v>
      </c>
      <c r="AO7" s="52">
        <f>COUNTIF(E10:E20,AN7)</f>
        <v>0</v>
      </c>
      <c r="AP7" s="52" t="str">
        <f t="shared" si="0"/>
        <v xml:space="preserve"> </v>
      </c>
    </row>
    <row r="8" spans="1:42" ht="9" customHeight="1" x14ac:dyDescent="0.25">
      <c r="A8" s="64"/>
      <c r="B8" s="58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89"/>
      <c r="AN8" s="12"/>
    </row>
    <row r="9" spans="1:42" ht="24" x14ac:dyDescent="0.2">
      <c r="A9" s="64"/>
      <c r="B9" s="27"/>
      <c r="C9" s="27" t="s">
        <v>40</v>
      </c>
      <c r="D9" s="27" t="s">
        <v>17</v>
      </c>
      <c r="E9" s="27" t="s">
        <v>59</v>
      </c>
      <c r="F9" s="27" t="s">
        <v>0</v>
      </c>
      <c r="G9" s="27" t="s">
        <v>9</v>
      </c>
      <c r="H9" s="27" t="s">
        <v>35</v>
      </c>
      <c r="I9" s="27" t="s">
        <v>101</v>
      </c>
      <c r="J9" s="27" t="s">
        <v>89</v>
      </c>
      <c r="K9" s="27" t="s">
        <v>90</v>
      </c>
      <c r="L9" s="27" t="s">
        <v>91</v>
      </c>
      <c r="M9" s="27" t="s">
        <v>92</v>
      </c>
      <c r="N9" s="27" t="s">
        <v>93</v>
      </c>
      <c r="O9" s="27" t="s">
        <v>94</v>
      </c>
      <c r="P9" s="27" t="s">
        <v>95</v>
      </c>
      <c r="Q9" s="27" t="s">
        <v>96</v>
      </c>
      <c r="R9" s="27" t="s">
        <v>97</v>
      </c>
      <c r="S9" s="27" t="s">
        <v>98</v>
      </c>
      <c r="T9" s="27" t="s">
        <v>99</v>
      </c>
      <c r="U9" s="27" t="s">
        <v>100</v>
      </c>
      <c r="V9" s="27" t="s">
        <v>104</v>
      </c>
      <c r="W9" s="27" t="s">
        <v>103</v>
      </c>
      <c r="X9" s="27" t="s">
        <v>102</v>
      </c>
      <c r="Y9" s="27" t="s">
        <v>1</v>
      </c>
      <c r="Z9" s="28" t="s">
        <v>37</v>
      </c>
      <c r="AA9" s="28" t="s">
        <v>105</v>
      </c>
      <c r="AB9" s="116" t="s">
        <v>73</v>
      </c>
      <c r="AC9" s="83" t="s">
        <v>28</v>
      </c>
      <c r="AD9" s="84" t="s">
        <v>42</v>
      </c>
      <c r="AE9" s="84" t="s">
        <v>43</v>
      </c>
      <c r="AF9" s="84" t="s">
        <v>72</v>
      </c>
      <c r="AG9" s="84" t="s">
        <v>30</v>
      </c>
      <c r="AH9" s="84" t="s">
        <v>33</v>
      </c>
      <c r="AI9" s="84" t="s">
        <v>34</v>
      </c>
      <c r="AJ9" s="84" t="s">
        <v>29</v>
      </c>
      <c r="AK9" s="83" t="s">
        <v>31</v>
      </c>
      <c r="AL9" s="83" t="s">
        <v>32</v>
      </c>
      <c r="AM9" s="87"/>
      <c r="AN9" s="12"/>
      <c r="AO9" s="65" t="s">
        <v>39</v>
      </c>
      <c r="AP9" s="65" t="s">
        <v>38</v>
      </c>
    </row>
    <row r="10" spans="1:42" ht="18" customHeight="1" x14ac:dyDescent="0.2">
      <c r="A10" s="64"/>
      <c r="B10" s="97"/>
      <c r="C10" s="33" t="s">
        <v>132</v>
      </c>
      <c r="D10" s="34"/>
      <c r="E10" s="34"/>
      <c r="F10" s="35"/>
      <c r="G10" s="35"/>
      <c r="H10" s="36"/>
      <c r="I10" s="36"/>
      <c r="J10" s="37"/>
      <c r="K10" s="37"/>
      <c r="L10" s="37"/>
      <c r="M10" s="37"/>
      <c r="N10" s="37"/>
      <c r="O10" s="37"/>
      <c r="P10" s="37"/>
      <c r="Q10" s="37"/>
      <c r="R10" s="37"/>
      <c r="S10" s="38"/>
      <c r="T10" s="38"/>
      <c r="U10" s="38"/>
      <c r="V10" s="173"/>
      <c r="W10" s="173"/>
      <c r="X10" s="173"/>
      <c r="Y10" s="174"/>
      <c r="Z10" s="174"/>
      <c r="AA10" s="175"/>
      <c r="AB10" s="30"/>
      <c r="AC10" s="176"/>
      <c r="AD10" s="177"/>
      <c r="AE10" s="177"/>
      <c r="AF10" s="177"/>
      <c r="AG10" s="177"/>
      <c r="AH10" s="177"/>
      <c r="AI10" s="177"/>
      <c r="AJ10" s="177"/>
      <c r="AK10" s="177"/>
      <c r="AL10" s="177"/>
      <c r="AM10" s="87"/>
    </row>
    <row r="11" spans="1:42" ht="30" customHeight="1" x14ac:dyDescent="0.25">
      <c r="A11" s="64">
        <v>1</v>
      </c>
      <c r="B11" s="98" t="str">
        <f>C10</f>
        <v>Total Units Manufactured</v>
      </c>
      <c r="C11" s="81" t="s">
        <v>39</v>
      </c>
      <c r="D11" s="81" t="s">
        <v>38</v>
      </c>
      <c r="E11" s="23" t="s">
        <v>48</v>
      </c>
      <c r="F11" s="23" t="s">
        <v>133</v>
      </c>
      <c r="G11" s="24" t="s">
        <v>134</v>
      </c>
      <c r="H11" s="25">
        <v>500</v>
      </c>
      <c r="I11" s="1" t="s">
        <v>3</v>
      </c>
      <c r="J11" s="4">
        <v>531</v>
      </c>
      <c r="K11" s="4">
        <v>544</v>
      </c>
      <c r="L11" s="4">
        <v>497</v>
      </c>
      <c r="M11" s="4">
        <v>527</v>
      </c>
      <c r="N11" s="4">
        <v>547</v>
      </c>
      <c r="O11" s="4">
        <v>539</v>
      </c>
      <c r="P11" s="4">
        <v>580</v>
      </c>
      <c r="Q11" s="4">
        <v>596</v>
      </c>
      <c r="R11" s="4">
        <v>568</v>
      </c>
      <c r="S11" s="4">
        <v>502</v>
      </c>
      <c r="T11" s="4">
        <v>510</v>
      </c>
      <c r="U11" s="4">
        <v>555</v>
      </c>
      <c r="V11" s="163">
        <f>IF(F11="%","",SUM(J11:U11))</f>
        <v>6496</v>
      </c>
      <c r="W11" s="165">
        <f>IFERROR(AVERAGE(J11:U11),"")</f>
        <v>541.33333333333337</v>
      </c>
      <c r="X11" s="164">
        <v>541.29999999999995</v>
      </c>
      <c r="Y11" s="166"/>
      <c r="Z11" s="5">
        <f>IF(I11="p",(IF(ISNUMBER(X11),IF(ISNUMBER(H11),(X11-H11)/ABS(H11),"NA"),"NA")),IF(I11="q",(IF(ISNUMBER(X11),IF(ISNUMBER(H11),(H11-X11)/ABS(X11),"NA"),"NA")),"NA"))</f>
        <v>8.259999999999991E-2</v>
      </c>
      <c r="AA11" s="5">
        <f>IF(I11="p",(IFERROR(LINEST(J11:U11),"NA")),IF(I11="q",(IFERROR(LINEST(J11:U11)*-1,"NA")),"NA"))</f>
        <v>1.3496503496503496</v>
      </c>
      <c r="AB11" s="64">
        <f>IF(OR(I11="p",I11="q"),COUNTIF(D11,"Yes")+COUNTIF(C11,"Yes"),"")</f>
        <v>1</v>
      </c>
      <c r="AC11" s="104"/>
      <c r="AD11" s="85"/>
      <c r="AE11" s="85"/>
      <c r="AF11" s="85"/>
      <c r="AG11" s="85"/>
      <c r="AH11" s="85"/>
      <c r="AI11" s="85"/>
      <c r="AJ11" s="85"/>
      <c r="AK11" s="85"/>
      <c r="AL11" s="86"/>
      <c r="AM11" s="87"/>
    </row>
    <row r="12" spans="1:42" ht="18" customHeight="1" x14ac:dyDescent="0.2">
      <c r="A12" s="64"/>
      <c r="B12" s="97"/>
      <c r="C12" s="26" t="s">
        <v>135</v>
      </c>
      <c r="D12" s="13"/>
      <c r="E12" s="13"/>
      <c r="F12" s="9"/>
      <c r="G12" s="9"/>
      <c r="H12" s="10"/>
      <c r="I12" s="10"/>
      <c r="J12" s="2"/>
      <c r="K12" s="2"/>
      <c r="L12" s="2"/>
      <c r="M12" s="2"/>
      <c r="N12" s="2"/>
      <c r="O12" s="2"/>
      <c r="P12" s="2"/>
      <c r="Q12" s="2"/>
      <c r="R12" s="2"/>
      <c r="S12" s="3"/>
      <c r="T12" s="3"/>
      <c r="U12" s="3"/>
      <c r="V12" s="178"/>
      <c r="W12" s="178"/>
      <c r="X12" s="178"/>
      <c r="Y12" s="179"/>
      <c r="Z12" s="179"/>
      <c r="AA12" s="180"/>
      <c r="AB12" s="30"/>
      <c r="AC12" s="181"/>
      <c r="AD12" s="87"/>
      <c r="AE12" s="87"/>
      <c r="AF12" s="87"/>
      <c r="AG12" s="87"/>
      <c r="AH12" s="87"/>
      <c r="AI12" s="87"/>
      <c r="AJ12" s="87"/>
      <c r="AK12" s="87"/>
      <c r="AL12" s="182"/>
      <c r="AM12" s="87"/>
    </row>
    <row r="13" spans="1:42" ht="30" customHeight="1" x14ac:dyDescent="0.25">
      <c r="A13" s="64">
        <v>2</v>
      </c>
      <c r="B13" s="98" t="str">
        <f>C12</f>
        <v>Spoilage / rejection rate</v>
      </c>
      <c r="C13" s="81" t="s">
        <v>39</v>
      </c>
      <c r="D13" s="81" t="s">
        <v>39</v>
      </c>
      <c r="E13" s="23" t="s">
        <v>60</v>
      </c>
      <c r="F13" s="23" t="s">
        <v>136</v>
      </c>
      <c r="G13" s="24" t="s">
        <v>134</v>
      </c>
      <c r="H13" s="31">
        <v>3</v>
      </c>
      <c r="I13" s="1" t="s">
        <v>5</v>
      </c>
      <c r="J13" s="7">
        <v>3.76</v>
      </c>
      <c r="K13" s="7">
        <v>3.98</v>
      </c>
      <c r="L13" s="7">
        <v>3.61</v>
      </c>
      <c r="M13" s="7">
        <v>3.55</v>
      </c>
      <c r="N13" s="7">
        <v>3.29</v>
      </c>
      <c r="O13" s="7">
        <v>4.57</v>
      </c>
      <c r="P13" s="7">
        <v>4.13</v>
      </c>
      <c r="Q13" s="7">
        <v>4.76</v>
      </c>
      <c r="R13" s="7">
        <v>4.9800000000000004</v>
      </c>
      <c r="S13" s="7">
        <v>4.6100000000000003</v>
      </c>
      <c r="T13" s="7">
        <v>4.55</v>
      </c>
      <c r="U13" s="7">
        <v>6.29</v>
      </c>
      <c r="V13" s="163" t="str">
        <f>IF(F13="%","",SUM(J13:U13))</f>
        <v/>
      </c>
      <c r="W13" s="165">
        <f>IFERROR(AVERAGE(J13:U13),"")</f>
        <v>4.339999999999999</v>
      </c>
      <c r="X13" s="164">
        <v>4.3</v>
      </c>
      <c r="Y13" s="166"/>
      <c r="Z13" s="5">
        <f>IF(I13="p",(IF(ISNUMBER(X13),IF(ISNUMBER(H13),(X13-H13)/ABS(H13),"NA"),"NA")),IF(I13="q",(IF(ISNUMBER(X13),IF(ISNUMBER(H13),(H13-X13)/ABS(X13),"NA"),"NA")),"NA"))</f>
        <v>-0.30232558139534882</v>
      </c>
      <c r="AA13" s="5">
        <f>IF(I13="p",(IFERROR(LINEST(J13:U13),"NA")),IF(I13="q",(IFERROR(LINEST(J13:U13)*-1,"NA")),"NA"))</f>
        <v>-0.17860139860139865</v>
      </c>
      <c r="AB13" s="64">
        <f>IF(OR(I13="p",I13="q"),COUNTIF(D13,"Yes")+COUNTIF(C13,"Yes"),"")</f>
        <v>2</v>
      </c>
      <c r="AC13" s="104"/>
      <c r="AD13" s="85"/>
      <c r="AE13" s="85"/>
      <c r="AF13" s="85"/>
      <c r="AG13" s="85"/>
      <c r="AH13" s="85"/>
      <c r="AI13" s="85"/>
      <c r="AJ13" s="85"/>
      <c r="AK13" s="85"/>
      <c r="AL13" s="86"/>
      <c r="AM13" s="87"/>
    </row>
    <row r="14" spans="1:42" ht="18" customHeight="1" x14ac:dyDescent="0.2">
      <c r="A14" s="64"/>
      <c r="B14" s="97"/>
      <c r="C14" s="26" t="s">
        <v>137</v>
      </c>
      <c r="D14" s="13"/>
      <c r="E14" s="13"/>
      <c r="F14" s="9"/>
      <c r="G14" s="9"/>
      <c r="H14" s="10"/>
      <c r="I14" s="10"/>
      <c r="J14" s="2"/>
      <c r="K14" s="2"/>
      <c r="L14" s="2"/>
      <c r="M14" s="2"/>
      <c r="N14" s="2"/>
      <c r="O14" s="2"/>
      <c r="P14" s="2"/>
      <c r="Q14" s="2"/>
      <c r="R14" s="2"/>
      <c r="S14" s="3"/>
      <c r="T14" s="3"/>
      <c r="U14" s="3"/>
      <c r="V14" s="178"/>
      <c r="W14" s="178"/>
      <c r="X14" s="178"/>
      <c r="Y14" s="179"/>
      <c r="Z14" s="179"/>
      <c r="AA14" s="180"/>
      <c r="AB14" s="30"/>
      <c r="AC14" s="181"/>
      <c r="AD14" s="87"/>
      <c r="AE14" s="87"/>
      <c r="AF14" s="87"/>
      <c r="AG14" s="87"/>
      <c r="AH14" s="87"/>
      <c r="AI14" s="87"/>
      <c r="AJ14" s="87"/>
      <c r="AK14" s="87"/>
      <c r="AL14" s="87"/>
      <c r="AM14" s="87"/>
    </row>
    <row r="15" spans="1:42" ht="30" customHeight="1" x14ac:dyDescent="0.25">
      <c r="A15" s="64">
        <v>3</v>
      </c>
      <c r="B15" s="98" t="str">
        <f>C14</f>
        <v>Average changeover time</v>
      </c>
      <c r="C15" s="81" t="s">
        <v>39</v>
      </c>
      <c r="D15" s="81" t="s">
        <v>39</v>
      </c>
      <c r="E15" s="23" t="s">
        <v>60</v>
      </c>
      <c r="F15" s="23" t="s">
        <v>138</v>
      </c>
      <c r="G15" s="24" t="s">
        <v>134</v>
      </c>
      <c r="H15" s="32">
        <v>45</v>
      </c>
      <c r="I15" s="1" t="s">
        <v>5</v>
      </c>
      <c r="J15" s="6">
        <v>73</v>
      </c>
      <c r="K15" s="6">
        <v>61.6</v>
      </c>
      <c r="L15" s="6">
        <v>78.2</v>
      </c>
      <c r="M15" s="6">
        <v>66.5</v>
      </c>
      <c r="N15" s="6">
        <v>70.400000000000006</v>
      </c>
      <c r="O15" s="6">
        <v>72.8</v>
      </c>
      <c r="P15" s="6">
        <v>67.7</v>
      </c>
      <c r="Q15" s="6">
        <v>59.7</v>
      </c>
      <c r="R15" s="6">
        <v>49.1</v>
      </c>
      <c r="S15" s="6">
        <v>64</v>
      </c>
      <c r="T15" s="6">
        <v>52.4</v>
      </c>
      <c r="U15" s="6">
        <v>44.2</v>
      </c>
      <c r="V15" s="163">
        <f>IF(F15="%","",SUM(J15:U15))</f>
        <v>759.60000000000014</v>
      </c>
      <c r="W15" s="165">
        <f>IFERROR(AVERAGE(J15:U15),"")</f>
        <v>63.300000000000011</v>
      </c>
      <c r="X15" s="164">
        <v>63.3</v>
      </c>
      <c r="Y15" s="166"/>
      <c r="Z15" s="5">
        <f>IF(I15="p",(IF(ISNUMBER(X15),IF(ISNUMBER(H15),(X15-H15)/ABS(H15),"NA"),"NA")),IF(I15="q",(IF(ISNUMBER(X15),IF(ISNUMBER(H15),(H15-X15)/ABS(X15),"NA"),"NA")),"NA"))</f>
        <v>-0.2890995260663507</v>
      </c>
      <c r="AA15" s="5">
        <f>IF(I15="p",(IFERROR(LINEST(J15:U15),"NA")),IF(I15="q",(IFERROR(LINEST(J15:U15)*-1,"NA")),"NA"))</f>
        <v>2.1790209790209789</v>
      </c>
      <c r="AB15" s="64">
        <f>IF(OR(I15="p",I15="q"),COUNTIF(D15,"Yes")+COUNTIF(C15,"Yes"),"")</f>
        <v>2</v>
      </c>
      <c r="AC15" s="104"/>
      <c r="AD15" s="85"/>
      <c r="AE15" s="85"/>
      <c r="AF15" s="85"/>
      <c r="AG15" s="85"/>
      <c r="AH15" s="85"/>
      <c r="AI15" s="85"/>
      <c r="AJ15" s="85"/>
      <c r="AK15" s="85"/>
      <c r="AL15" s="86"/>
      <c r="AM15" s="87"/>
    </row>
    <row r="16" spans="1:42" ht="18" customHeight="1" x14ac:dyDescent="0.2">
      <c r="A16" s="64"/>
      <c r="B16" s="97"/>
      <c r="C16" s="26" t="s">
        <v>139</v>
      </c>
      <c r="D16" s="13"/>
      <c r="E16" s="13"/>
      <c r="F16" s="9"/>
      <c r="G16" s="9"/>
      <c r="H16" s="10"/>
      <c r="I16" s="10"/>
      <c r="J16" s="2"/>
      <c r="K16" s="2"/>
      <c r="L16" s="2"/>
      <c r="M16" s="2"/>
      <c r="N16" s="2"/>
      <c r="O16" s="2"/>
      <c r="P16" s="2"/>
      <c r="Q16" s="2"/>
      <c r="R16" s="2"/>
      <c r="S16" s="3"/>
      <c r="T16" s="3"/>
      <c r="U16" s="3"/>
      <c r="V16" s="178"/>
      <c r="W16" s="178"/>
      <c r="X16" s="178"/>
      <c r="Y16" s="179"/>
      <c r="Z16" s="179"/>
      <c r="AA16" s="180"/>
      <c r="AB16" s="30"/>
      <c r="AC16" s="181"/>
      <c r="AD16" s="87"/>
      <c r="AE16" s="87"/>
      <c r="AF16" s="87"/>
      <c r="AG16" s="87"/>
      <c r="AH16" s="87"/>
      <c r="AI16" s="87"/>
      <c r="AJ16" s="87"/>
      <c r="AK16" s="87"/>
      <c r="AL16" s="87"/>
      <c r="AM16" s="87"/>
    </row>
    <row r="17" spans="1:39" ht="30" customHeight="1" x14ac:dyDescent="0.25">
      <c r="A17" s="64">
        <v>4</v>
      </c>
      <c r="B17" s="98" t="str">
        <f>C16</f>
        <v>Lines efficency</v>
      </c>
      <c r="C17" s="81" t="s">
        <v>39</v>
      </c>
      <c r="D17" s="81" t="s">
        <v>38</v>
      </c>
      <c r="E17" s="23" t="s">
        <v>60</v>
      </c>
      <c r="F17" s="23" t="s">
        <v>136</v>
      </c>
      <c r="G17" s="24" t="s">
        <v>134</v>
      </c>
      <c r="H17" s="25">
        <v>85</v>
      </c>
      <c r="I17" s="1" t="s">
        <v>3</v>
      </c>
      <c r="J17" s="7">
        <v>84.4</v>
      </c>
      <c r="K17" s="7">
        <v>88.5</v>
      </c>
      <c r="L17" s="7">
        <v>86.9</v>
      </c>
      <c r="M17" s="7">
        <v>83.5</v>
      </c>
      <c r="N17" s="7">
        <v>84.8</v>
      </c>
      <c r="O17" s="7">
        <v>86.9</v>
      </c>
      <c r="P17" s="7">
        <v>82.4</v>
      </c>
      <c r="Q17" s="7">
        <v>85.8</v>
      </c>
      <c r="R17" s="7">
        <v>86</v>
      </c>
      <c r="S17" s="7">
        <v>94.5</v>
      </c>
      <c r="T17" s="7">
        <v>90.3</v>
      </c>
      <c r="U17" s="7">
        <v>88.7</v>
      </c>
      <c r="V17" s="163" t="str">
        <f>IF(F17="%","",SUM(J17:U17))</f>
        <v/>
      </c>
      <c r="W17" s="165">
        <f>IFERROR(AVERAGE(J17:U17),"")</f>
        <v>86.891666666666652</v>
      </c>
      <c r="X17" s="164">
        <v>86.9</v>
      </c>
      <c r="Y17" s="166"/>
      <c r="Z17" s="5">
        <f>IF(I17="p",(IF(ISNUMBER(X17),IF(ISNUMBER(H17),(X17-H17)/ABS(H17),"NA"),"NA")),IF(I17="q",(IF(ISNUMBER(X17),IF(ISNUMBER(H17),(H17-X17)/ABS(X17),"NA"),"NA")),"NA"))</f>
        <v>2.2352941176470655E-2</v>
      </c>
      <c r="AA17" s="5">
        <f>IF(I17="p",(IFERROR(LINEST(J17:U17),"NA")),IF(I17="q",(IFERROR(LINEST(J17:U17)*-1,"NA")),"NA"))</f>
        <v>0.44650349650349613</v>
      </c>
      <c r="AB17" s="64">
        <f>IF(OR(I17="p",I17="q"),COUNTIF(D17,"Yes")+COUNTIF(C17,"Yes"),"")</f>
        <v>1</v>
      </c>
      <c r="AC17" s="104"/>
      <c r="AD17" s="85"/>
      <c r="AE17" s="85"/>
      <c r="AF17" s="85"/>
      <c r="AG17" s="85"/>
      <c r="AH17" s="85"/>
      <c r="AI17" s="85"/>
      <c r="AJ17" s="85"/>
      <c r="AK17" s="85"/>
      <c r="AL17" s="86"/>
      <c r="AM17" s="87"/>
    </row>
    <row r="18" spans="1:39" ht="18" customHeight="1" x14ac:dyDescent="0.2">
      <c r="A18" s="64"/>
      <c r="B18" s="97"/>
      <c r="C18" s="26" t="s">
        <v>140</v>
      </c>
      <c r="D18" s="13"/>
      <c r="E18" s="13"/>
      <c r="F18" s="9"/>
      <c r="G18" s="9"/>
      <c r="H18" s="10"/>
      <c r="I18" s="10"/>
      <c r="J18" s="2"/>
      <c r="K18" s="2"/>
      <c r="L18" s="2"/>
      <c r="M18" s="2"/>
      <c r="N18" s="2"/>
      <c r="O18" s="2"/>
      <c r="P18" s="2"/>
      <c r="Q18" s="2"/>
      <c r="R18" s="2"/>
      <c r="S18" s="3"/>
      <c r="T18" s="3"/>
      <c r="U18" s="3"/>
      <c r="V18" s="178"/>
      <c r="W18" s="178"/>
      <c r="X18" s="178"/>
      <c r="Y18" s="179"/>
      <c r="Z18" s="179"/>
      <c r="AA18" s="180"/>
      <c r="AB18" s="30"/>
      <c r="AC18" s="181"/>
      <c r="AD18" s="87"/>
      <c r="AE18" s="87"/>
      <c r="AF18" s="87"/>
      <c r="AG18" s="87"/>
      <c r="AH18" s="87"/>
      <c r="AI18" s="87"/>
      <c r="AJ18" s="87"/>
      <c r="AK18" s="87"/>
      <c r="AL18" s="182"/>
      <c r="AM18" s="87"/>
    </row>
    <row r="19" spans="1:39" ht="30" customHeight="1" x14ac:dyDescent="0.25">
      <c r="A19" s="64">
        <v>5</v>
      </c>
      <c r="B19" s="98" t="str">
        <f>C18</f>
        <v>Coolant consumption</v>
      </c>
      <c r="C19" s="81" t="s">
        <v>38</v>
      </c>
      <c r="D19" s="81" t="s">
        <v>38</v>
      </c>
      <c r="E19" s="23" t="s">
        <v>62</v>
      </c>
      <c r="F19" s="23"/>
      <c r="G19" s="24" t="s">
        <v>134</v>
      </c>
      <c r="H19" s="25"/>
      <c r="I19" s="1" t="s">
        <v>3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63">
        <f>IF(F19="%","",SUM(J19:U19))</f>
        <v>0</v>
      </c>
      <c r="W19" s="165" t="str">
        <f>IFERROR(AVERAGE(J19:U19),"")</f>
        <v/>
      </c>
      <c r="X19" s="164"/>
      <c r="Y19" s="166"/>
      <c r="Z19" s="5" t="str">
        <f>IF(I19="p",(IF(ISNUMBER(X19),IF(ISNUMBER(H19),(X19-H19)/ABS(H19),"NA"),"NA")),IF(I19="q",(IF(ISNUMBER(X19),IF(ISNUMBER(H19),(H19-X19)/ABS(X19),"NA"),"NA")),"NA"))</f>
        <v>NA</v>
      </c>
      <c r="AA19" s="5" t="str">
        <f>IF(I19="p",(IFERROR(LINEST(J19:U19),"NA")),IF(I19="q",(IFERROR(LINEST(J19:U19)*-1,"NA")),"NA"))</f>
        <v>NA</v>
      </c>
      <c r="AB19" s="64">
        <f>IF(OR(I19="p",I19="q"),COUNTIF(D19,"Yes")+COUNTIF(C19,"Yes"),"")</f>
        <v>0</v>
      </c>
      <c r="AC19" s="104"/>
      <c r="AD19" s="85"/>
      <c r="AE19" s="85"/>
      <c r="AF19" s="85"/>
      <c r="AG19" s="85"/>
      <c r="AH19" s="85"/>
      <c r="AI19" s="85"/>
      <c r="AJ19" s="85"/>
      <c r="AK19" s="85"/>
      <c r="AL19" s="86"/>
      <c r="AM19" s="87"/>
    </row>
    <row r="20" spans="1:39" x14ac:dyDescent="0.25">
      <c r="A20" s="64"/>
      <c r="B20" s="99"/>
      <c r="C20" s="39"/>
      <c r="D20" s="40"/>
      <c r="E20" s="41"/>
      <c r="F20" s="41"/>
      <c r="G20" s="41"/>
      <c r="H20" s="42"/>
      <c r="I20" s="42"/>
      <c r="J20" s="43"/>
      <c r="K20" s="43"/>
      <c r="L20" s="43"/>
      <c r="M20" s="43"/>
      <c r="N20" s="43"/>
      <c r="O20" s="43"/>
      <c r="P20" s="43"/>
      <c r="Q20" s="43"/>
      <c r="R20" s="43"/>
      <c r="S20" s="44"/>
      <c r="T20" s="44"/>
      <c r="U20" s="44"/>
      <c r="V20" s="183"/>
      <c r="W20" s="183"/>
      <c r="X20" s="183"/>
      <c r="Y20" s="184"/>
      <c r="Z20" s="184"/>
      <c r="AA20" s="185"/>
      <c r="AB20" s="30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</row>
    <row r="21" spans="1:39" x14ac:dyDescent="0.25">
      <c r="A21" s="64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</row>
    <row r="22" spans="1:39" x14ac:dyDescent="0.25">
      <c r="A22" s="60"/>
    </row>
    <row r="23" spans="1:39" x14ac:dyDescent="0.25">
      <c r="B23" s="11"/>
      <c r="C23" s="11" t="s">
        <v>11</v>
      </c>
      <c r="D23" s="11"/>
      <c r="J23" s="11" t="s">
        <v>25</v>
      </c>
    </row>
    <row r="24" spans="1:39" ht="15" customHeight="1" x14ac:dyDescent="0.25">
      <c r="B24" s="60"/>
      <c r="C24" s="137" t="s">
        <v>8</v>
      </c>
      <c r="D24" s="20" t="s">
        <v>10</v>
      </c>
      <c r="E24" s="20"/>
      <c r="F24" s="15"/>
      <c r="G24" s="15"/>
      <c r="H24" s="14"/>
      <c r="I24" s="141"/>
      <c r="J24" s="21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45"/>
    </row>
    <row r="25" spans="1:39" ht="15" customHeight="1" x14ac:dyDescent="0.25">
      <c r="B25" s="61"/>
      <c r="C25" s="138" t="s">
        <v>3</v>
      </c>
      <c r="D25" s="20" t="s">
        <v>4</v>
      </c>
      <c r="E25" s="20"/>
      <c r="F25" s="15"/>
      <c r="G25" s="15"/>
      <c r="H25" s="14"/>
      <c r="I25" s="141"/>
      <c r="J25" s="21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45"/>
    </row>
    <row r="26" spans="1:39" ht="15" customHeight="1" x14ac:dyDescent="0.25">
      <c r="B26" s="62"/>
      <c r="C26" s="139" t="s">
        <v>5</v>
      </c>
      <c r="D26" s="20" t="s">
        <v>6</v>
      </c>
      <c r="E26" s="20"/>
      <c r="F26" s="16"/>
      <c r="G26" s="16"/>
      <c r="H26" s="14"/>
      <c r="I26" s="141"/>
      <c r="J26" s="21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45"/>
    </row>
    <row r="27" spans="1:39" ht="15" customHeight="1" x14ac:dyDescent="0.25">
      <c r="B27" s="63"/>
      <c r="C27" s="140" t="s">
        <v>13</v>
      </c>
      <c r="D27" s="20" t="s">
        <v>7</v>
      </c>
      <c r="E27" s="20"/>
      <c r="F27" s="17"/>
      <c r="G27" s="17"/>
      <c r="H27" s="14"/>
      <c r="I27" s="141"/>
      <c r="J27" s="21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45"/>
    </row>
    <row r="28" spans="1:39" ht="15" customHeight="1" x14ac:dyDescent="0.25">
      <c r="B28" s="63"/>
      <c r="C28" s="140" t="s">
        <v>20</v>
      </c>
      <c r="D28" s="20" t="s">
        <v>23</v>
      </c>
      <c r="E28" s="20"/>
      <c r="F28" s="18"/>
      <c r="G28" s="18"/>
      <c r="H28" s="14"/>
      <c r="I28" s="141"/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45"/>
    </row>
    <row r="29" spans="1:39" ht="15" customHeight="1" x14ac:dyDescent="0.25">
      <c r="B29" s="63"/>
      <c r="C29" s="140" t="s">
        <v>16</v>
      </c>
      <c r="D29" s="20" t="s">
        <v>24</v>
      </c>
      <c r="E29" s="20"/>
      <c r="F29" s="19"/>
      <c r="G29" s="19"/>
      <c r="H29" s="14"/>
      <c r="I29" s="141"/>
      <c r="J29" s="21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45"/>
    </row>
    <row r="30" spans="1:39" ht="15" customHeight="1" x14ac:dyDescent="0.25">
      <c r="B30" s="63"/>
      <c r="C30" s="140" t="s">
        <v>26</v>
      </c>
      <c r="D30" s="20" t="s">
        <v>27</v>
      </c>
      <c r="E30" s="20"/>
      <c r="F30" s="19"/>
      <c r="G30" s="19"/>
      <c r="H30" s="14"/>
      <c r="I30" s="141"/>
      <c r="J30" s="21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45"/>
    </row>
    <row r="31" spans="1:39" x14ac:dyDescent="0.25">
      <c r="F31" s="12"/>
      <c r="G31" s="12"/>
      <c r="H31" s="12"/>
    </row>
    <row r="32" spans="1:39" ht="15" x14ac:dyDescent="0.25">
      <c r="A32" s="8"/>
      <c r="C32" s="251" t="s">
        <v>142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</row>
  </sheetData>
  <mergeCells count="15">
    <mergeCell ref="AC7:AE7"/>
    <mergeCell ref="C2:H3"/>
    <mergeCell ref="I2:I3"/>
    <mergeCell ref="F6:I7"/>
    <mergeCell ref="C32:AA32"/>
    <mergeCell ref="C4:H5"/>
    <mergeCell ref="I4:I5"/>
    <mergeCell ref="R3:S4"/>
    <mergeCell ref="R5:S6"/>
    <mergeCell ref="Z3:Z4"/>
    <mergeCell ref="Z5:Z6"/>
    <mergeCell ref="W3:X4"/>
    <mergeCell ref="W5:X6"/>
    <mergeCell ref="V3:V4"/>
    <mergeCell ref="V5:V6"/>
  </mergeCells>
  <conditionalFormatting sqref="Z11:AA11 Z13:AA13 Z15:AA15 Z17:AA17 Z19:AA20">
    <cfRule type="cellIs" dxfId="30" priority="3953" stopIfTrue="1" operator="lessThan">
      <formula>0</formula>
    </cfRule>
    <cfRule type="cellIs" dxfId="29" priority="3954" stopIfTrue="1" operator="greaterThan">
      <formula>0</formula>
    </cfRule>
  </conditionalFormatting>
  <conditionalFormatting sqref="Z11:AA11 Z13:AA13 Z15:AA15 Z17:AA17 Z19:AA20">
    <cfRule type="cellIs" dxfId="28" priority="3952" stopIfTrue="1" operator="equal">
      <formula>"NA"</formula>
    </cfRule>
  </conditionalFormatting>
  <conditionalFormatting sqref="J20:X20 V11:X11 V15:X15 V17:X17 V19:X19 V13:X13">
    <cfRule type="beginsWith" dxfId="27" priority="3951" operator="beginsWith" text="NA">
      <formula>LEFT(J11,LEN("NA"))="NA"</formula>
    </cfRule>
  </conditionalFormatting>
  <conditionalFormatting sqref="V11:X11 V15:X15 V17:X17 V19:X19 V13:X13">
    <cfRule type="cellIs" dxfId="26" priority="3950" operator="equal">
      <formula>"?"</formula>
    </cfRule>
  </conditionalFormatting>
  <conditionalFormatting sqref="B11 B13 B15 B17 B19 B20:D20">
    <cfRule type="cellIs" dxfId="25" priority="3939" operator="equal">
      <formula>"No"</formula>
    </cfRule>
    <cfRule type="cellIs" dxfId="24" priority="3940" operator="equal">
      <formula>"Yes"</formula>
    </cfRule>
  </conditionalFormatting>
  <conditionalFormatting sqref="AD10">
    <cfRule type="beginsWith" dxfId="23" priority="379" operator="beginsWith" text="NA">
      <formula>LEFT(AD10,LEN("NA"))="NA"</formula>
    </cfRule>
  </conditionalFormatting>
  <conditionalFormatting sqref="AD14">
    <cfRule type="beginsWith" dxfId="22" priority="358" operator="beginsWith" text="NA">
      <formula>LEFT(AD14,LEN("NA"))="NA"</formula>
    </cfRule>
  </conditionalFormatting>
  <conditionalFormatting sqref="AD12">
    <cfRule type="beginsWith" dxfId="21" priority="359" operator="beginsWith" text="NA">
      <formula>LEFT(AD12,LEN("NA"))="NA"</formula>
    </cfRule>
  </conditionalFormatting>
  <conditionalFormatting sqref="AD16">
    <cfRule type="beginsWith" dxfId="20" priority="357" operator="beginsWith" text="NA">
      <formula>LEFT(AD16,LEN("NA"))="NA"</formula>
    </cfRule>
  </conditionalFormatting>
  <conditionalFormatting sqref="AD18">
    <cfRule type="beginsWith" dxfId="19" priority="356" operator="beginsWith" text="NA">
      <formula>LEFT(AD18,LEN("NA"))="NA"</formula>
    </cfRule>
  </conditionalFormatting>
  <conditionalFormatting sqref="Z11:AA11 Z13:AA13 Z15:AA15 Z17:AA17 Z19:AA19">
    <cfRule type="containsErrors" dxfId="18" priority="3956">
      <formula>ISERROR(Z11)</formula>
    </cfRule>
  </conditionalFormatting>
  <conditionalFormatting sqref="J15:U15 J17:U17 J13:U13">
    <cfRule type="beginsWith" dxfId="17" priority="18" operator="beginsWith" text="NA">
      <formula>LEFT(J13,LEN("NA"))="NA"</formula>
    </cfRule>
  </conditionalFormatting>
  <conditionalFormatting sqref="J15:U15 J17:U17 J13:U13">
    <cfRule type="cellIs" dxfId="16" priority="17" operator="equal">
      <formula>"?"</formula>
    </cfRule>
  </conditionalFormatting>
  <conditionalFormatting sqref="I11 I13 I17 I15">
    <cfRule type="cellIs" dxfId="15" priority="16" operator="equal">
      <formula>"q"</formula>
    </cfRule>
  </conditionalFormatting>
  <conditionalFormatting sqref="J11:U11">
    <cfRule type="beginsWith" dxfId="14" priority="15" operator="beginsWith" text="NA">
      <formula>LEFT(J11,LEN("NA"))="NA"</formula>
    </cfRule>
  </conditionalFormatting>
  <conditionalFormatting sqref="J11:U11">
    <cfRule type="cellIs" dxfId="13" priority="14" operator="equal">
      <formula>"?"</formula>
    </cfRule>
  </conditionalFormatting>
  <conditionalFormatting sqref="I19">
    <cfRule type="cellIs" dxfId="12" priority="13" operator="equal">
      <formula>"q"</formula>
    </cfRule>
  </conditionalFormatting>
  <conditionalFormatting sqref="J19:U19">
    <cfRule type="beginsWith" dxfId="11" priority="12" operator="beginsWith" text="NA">
      <formula>LEFT(J19,LEN("NA"))="NA"</formula>
    </cfRule>
  </conditionalFormatting>
  <conditionalFormatting sqref="J19:U19">
    <cfRule type="cellIs" dxfId="10" priority="11" operator="equal">
      <formula>"?"</formula>
    </cfRule>
  </conditionalFormatting>
  <conditionalFormatting sqref="C19:D19">
    <cfRule type="cellIs" dxfId="9" priority="9" operator="equal">
      <formula>"No"</formula>
    </cfRule>
    <cfRule type="cellIs" dxfId="8" priority="10" operator="equal">
      <formula>"Yes"</formula>
    </cfRule>
  </conditionalFormatting>
  <conditionalFormatting sqref="C17:D17">
    <cfRule type="cellIs" dxfId="7" priority="7" operator="equal">
      <formula>"No"</formula>
    </cfRule>
    <cfRule type="cellIs" dxfId="6" priority="8" operator="equal">
      <formula>"Yes"</formula>
    </cfRule>
  </conditionalFormatting>
  <conditionalFormatting sqref="C15:D15">
    <cfRule type="cellIs" dxfId="5" priority="5" operator="equal">
      <formula>"No"</formula>
    </cfRule>
    <cfRule type="cellIs" dxfId="4" priority="6" operator="equal">
      <formula>"Yes"</formula>
    </cfRule>
  </conditionalFormatting>
  <conditionalFormatting sqref="C13:D13">
    <cfRule type="cellIs" dxfId="3" priority="3" operator="equal">
      <formula>"No"</formula>
    </cfRule>
    <cfRule type="cellIs" dxfId="2" priority="4" operator="equal">
      <formula>"Yes"</formula>
    </cfRule>
  </conditionalFormatting>
  <conditionalFormatting sqref="C11:D11">
    <cfRule type="cellIs" dxfId="1" priority="1" operator="equal">
      <formula>"No"</formula>
    </cfRule>
    <cfRule type="cellIs" dxfId="0" priority="2" operator="equal">
      <formula>"Yes"</formula>
    </cfRule>
  </conditionalFormatting>
  <dataValidations count="3">
    <dataValidation type="list" allowBlank="1" showInputMessage="1" showErrorMessage="1" sqref="C17:D17 C15:D15 C19:D19 C13:D13 C11:D11">
      <formula1>$AN$9:$AP$9</formula1>
    </dataValidation>
    <dataValidation type="list" allowBlank="1" showInputMessage="1" showErrorMessage="1" sqref="E13 E19 E17 E15 E11">
      <formula1>$AN$1:$AN$7</formula1>
    </dataValidation>
    <dataValidation showDropDown="1" showInputMessage="1" showErrorMessage="1" sqref="B10:B20"/>
  </dataValidations>
  <hyperlinks>
    <hyperlink ref="C7" location="Main!A1" display="◄ Back to Main Page"/>
    <hyperlink ref="C32" r:id="rId1"/>
    <hyperlink ref="C32:AA32" r:id="rId2" display="www.chools.in"/>
  </hyperlinks>
  <printOptions horizontalCentered="1"/>
  <pageMargins left="0.1" right="0.1" top="0.5" bottom="0.5" header="0.1" footer="0.1"/>
  <pageSetup scale="49" orientation="landscape" r:id="rId3"/>
  <drawing r:id="rId4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low="1">
          <x14:colorSeries rgb="FF000000"/>
          <x14:colorNegative rgb="FF0070C0"/>
          <x14:colorAxis rgb="FF000000"/>
          <x14:colorMarkers rgb="FF0070C0"/>
          <x14:colorFirst rgb="FF0070C0"/>
          <x14:colorLast rgb="FF0070C0"/>
          <x14:colorHigh rgb="FF0070C0"/>
          <x14:colorLow rgb="FF7030A0"/>
          <x14:sparklines>
            <x14:sparkline>
              <xm:f>Production!J19:U19</xm:f>
              <xm:sqref>Y19</xm:sqref>
            </x14:sparkline>
          </x14:sparklines>
        </x14:sparklineGroup>
        <x14:sparklineGroup displayEmptyCellsAs="gap" high="1" low="1">
          <x14:colorSeries rgb="FF000000"/>
          <x14:colorNegative rgb="FF0070C0"/>
          <x14:colorAxis rgb="FF000000"/>
          <x14:colorMarkers rgb="FF0070C0"/>
          <x14:colorFirst rgb="FF0070C0"/>
          <x14:colorLast rgb="FF0070C0"/>
          <x14:colorHigh rgb="FF0070C0"/>
          <x14:colorLow rgb="FF7030A0"/>
          <x14:sparklines>
            <x14:sparkline>
              <xm:f>Production!J17:U17</xm:f>
              <xm:sqref>Y17</xm:sqref>
            </x14:sparkline>
          </x14:sparklines>
        </x14:sparklineGroup>
        <x14:sparklineGroup displayEmptyCellsAs="gap" high="1" low="1">
          <x14:colorSeries rgb="FF000000"/>
          <x14:colorNegative rgb="FF0070C0"/>
          <x14:colorAxis rgb="FF000000"/>
          <x14:colorMarkers rgb="FF0070C0"/>
          <x14:colorFirst rgb="FF0070C0"/>
          <x14:colorLast rgb="FF0070C0"/>
          <x14:colorHigh rgb="FF0070C0"/>
          <x14:colorLow rgb="FF7030A0"/>
          <x14:sparklines>
            <x14:sparkline>
              <xm:f>Production!J13:U13</xm:f>
              <xm:sqref>Y13</xm:sqref>
            </x14:sparkline>
          </x14:sparklines>
        </x14:sparklineGroup>
        <x14:sparklineGroup displayEmptyCellsAs="gap" high="1" low="1">
          <x14:colorSeries rgb="FF000000"/>
          <x14:colorNegative rgb="FF0070C0"/>
          <x14:colorAxis rgb="FF000000"/>
          <x14:colorMarkers rgb="FF0070C0"/>
          <x14:colorFirst rgb="FF0070C0"/>
          <x14:colorLast rgb="FF0070C0"/>
          <x14:colorHigh rgb="FF0070C0"/>
          <x14:colorLow rgb="FF7030A0"/>
          <x14:sparklines>
            <x14:sparkline>
              <xm:f>Production!J11:U11</xm:f>
              <xm:sqref>Y11</xm:sqref>
            </x14:sparkline>
          </x14:sparklines>
        </x14:sparklineGroup>
        <x14:sparklineGroup displayEmptyCellsAs="gap" high="1" low="1">
          <x14:colorSeries rgb="FF000000"/>
          <x14:colorNegative rgb="FF0070C0"/>
          <x14:colorAxis rgb="FF000000"/>
          <x14:colorMarkers rgb="FF0070C0"/>
          <x14:colorFirst rgb="FF0070C0"/>
          <x14:colorLast rgb="FF0070C0"/>
          <x14:colorHigh rgb="FF0070C0"/>
          <x14:colorLow rgb="FF7030A0"/>
          <x14:sparklines>
            <x14:sparkline>
              <xm:f>Production!J15:U15</xm:f>
              <xm:sqref>Y15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Main</vt:lpstr>
      <vt:lpstr>Production</vt:lpstr>
      <vt:lpstr>Main!Print_Area</vt:lpstr>
      <vt:lpstr>Production!Print_Area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2021-02-01T07:47:31Z</dcterms:modified>
</cp:coreProperties>
</file>